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1340" windowHeight="9465" activeTab="2"/>
  </bookViews>
  <sheets>
    <sheet name="Table 1" sheetId="1" r:id="rId1"/>
    <sheet name="regression results" sheetId="2" r:id="rId2"/>
    <sheet name="regression data" sheetId="3" r:id="rId3"/>
  </sheets>
  <definedNames/>
  <calcPr fullCalcOnLoad="1"/>
</workbook>
</file>

<file path=xl/sharedStrings.xml><?xml version="1.0" encoding="utf-8"?>
<sst xmlns="http://schemas.openxmlformats.org/spreadsheetml/2006/main" count="252" uniqueCount="75">
  <si>
    <t>California</t>
  </si>
  <si>
    <t>Year</t>
  </si>
  <si>
    <t>Connecticut</t>
  </si>
  <si>
    <t>DC</t>
  </si>
  <si>
    <t>Hawaii</t>
  </si>
  <si>
    <t>Massachusetts</t>
  </si>
  <si>
    <t>Minnesota</t>
  </si>
  <si>
    <t>New Hampshire</t>
  </si>
  <si>
    <t>New Jersey</t>
  </si>
  <si>
    <t>Rhode Island</t>
  </si>
  <si>
    <t>Vermont</t>
  </si>
  <si>
    <t>Wisconsin</t>
  </si>
  <si>
    <t>Complaints</t>
  </si>
  <si>
    <t>Workers (thousands)</t>
  </si>
  <si>
    <t>Workers</t>
  </si>
  <si>
    <t>Workers (hundred thousands)</t>
  </si>
  <si>
    <t>Pr employee will file</t>
  </si>
  <si>
    <t>Pr emp will file (thousands of employees)</t>
  </si>
  <si>
    <t>Cost per employee</t>
  </si>
  <si>
    <t>cost per complaint</t>
  </si>
  <si>
    <t>Emp/comp</t>
  </si>
  <si>
    <t>average</t>
  </si>
  <si>
    <t>max</t>
  </si>
  <si>
    <t>minimum</t>
  </si>
  <si>
    <t>std</t>
  </si>
  <si>
    <t>Gay Emp/comp</t>
  </si>
  <si>
    <t>% gay</t>
  </si>
  <si>
    <t>Cost Per Gay Employee</t>
  </si>
  <si>
    <t>comp/gay emp</t>
  </si>
  <si>
    <t>Employees Per Claim</t>
  </si>
  <si>
    <t>Employees Per Complaint</t>
  </si>
  <si>
    <t>Gay Employees Per Complaint</t>
  </si>
  <si>
    <t>% of Gay Employees Filing Complaints</t>
  </si>
  <si>
    <t>Cost Per Employee</t>
  </si>
  <si>
    <t>Average</t>
  </si>
  <si>
    <t>Maximium</t>
  </si>
  <si>
    <t>Minimum</t>
  </si>
  <si>
    <t>Standard Deviation</t>
  </si>
  <si>
    <t>Notes: Complaint Data taken from GAO Report, supra note xxx; Employment Data taken from Bureau of Labor Statistic Report, surpra note xxx.  In the end there were 67 state-year observations. "Gay Employee" calculations assume 3% of employees are gay or lesbian.  "Cost" calculations assume that employer expects average complaint to cost $100,000.</t>
  </si>
  <si>
    <t>Table 1:  Analysis of Litigation Rates and Expected Costs of State Prohibitions</t>
  </si>
  <si>
    <t>Effect</t>
  </si>
  <si>
    <t>Cal</t>
  </si>
  <si>
    <t>CT</t>
  </si>
  <si>
    <t>Haw</t>
  </si>
  <si>
    <t>NJ</t>
  </si>
  <si>
    <t>Mass</t>
  </si>
  <si>
    <t>Min</t>
  </si>
  <si>
    <t>RI</t>
  </si>
  <si>
    <t>VT</t>
  </si>
  <si>
    <t>WI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</si>
  <si>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</si>
  <si>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</si>
  <si>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</si>
  <si>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</si>
  <si>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</si>
  <si>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</si>
  <si>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</si>
  <si>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</si>
  <si>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</si>
  <si>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</si>
  <si>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</si>
  <si>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</si>
  <si>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</si>
  <si>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</si>
  <si>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</si>
  <si>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</si>
  <si>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</si>
  <si>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</si>
  <si>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</si>
  <si>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</si>
  <si>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</si>
  <si>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</si>
  <si>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</si>
  <si>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</si>
  <si>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Minn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</si>
</sst>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4" fontId="0" fillId="0" borderId="0" xfId="17" applyAlignment="1">
      <alignment/>
    </xf>
    <xf numFmtId="166" fontId="0" fillId="0" borderId="0" xfId="15" applyNumberFormat="1" applyAlignment="1">
      <alignment/>
    </xf>
    <xf numFmtId="164" fontId="0" fillId="0" borderId="0" xfId="19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" xfId="0" applyBorder="1" applyAlignment="1">
      <alignment/>
    </xf>
    <xf numFmtId="166" fontId="0" fillId="0" borderId="1" xfId="15" applyNumberFormat="1" applyBorder="1" applyAlignment="1">
      <alignment/>
    </xf>
    <xf numFmtId="10" fontId="0" fillId="0" borderId="1" xfId="19" applyNumberFormat="1" applyBorder="1" applyAlignment="1">
      <alignment/>
    </xf>
    <xf numFmtId="44" fontId="0" fillId="0" borderId="1" xfId="17" applyBorder="1" applyAlignment="1">
      <alignment/>
    </xf>
    <xf numFmtId="0" fontId="0" fillId="2" borderId="2" xfId="0" applyFill="1" applyBorder="1" applyAlignment="1">
      <alignment horizontal="center" wrapText="1"/>
    </xf>
    <xf numFmtId="166" fontId="0" fillId="2" borderId="2" xfId="0" applyNumberFormat="1" applyFill="1" applyBorder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0" fontId="0" fillId="2" borderId="2" xfId="19" applyNumberFormat="1" applyFont="1" applyFill="1" applyBorder="1" applyAlignment="1">
      <alignment horizontal="center" wrapText="1"/>
    </xf>
    <xf numFmtId="44" fontId="0" fillId="2" borderId="2" xfId="17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G59">
      <selection activeCell="Q66" sqref="Q66"/>
    </sheetView>
  </sheetViews>
  <sheetFormatPr defaultColWidth="9.140625" defaultRowHeight="12.75"/>
  <cols>
    <col min="3" max="3" width="16.28125" style="0" customWidth="1"/>
    <col min="4" max="4" width="15.00390625" style="0" customWidth="1"/>
    <col min="5" max="5" width="19.57421875" style="0" customWidth="1"/>
    <col min="7" max="7" width="16.28125" style="0" customWidth="1"/>
    <col min="8" max="8" width="10.28125" style="0" bestFit="1" customWidth="1"/>
    <col min="10" max="10" width="16.57421875" style="0" bestFit="1" customWidth="1"/>
    <col min="11" max="11" width="16.28125" style="0" customWidth="1"/>
    <col min="12" max="12" width="15.00390625" style="0" bestFit="1" customWidth="1"/>
    <col min="13" max="13" width="13.8515625" style="0" customWidth="1"/>
    <col min="14" max="14" width="9.140625" style="4" customWidth="1"/>
  </cols>
  <sheetData>
    <row r="1" spans="2:15" ht="12.75">
      <c r="B1" t="s">
        <v>1</v>
      </c>
      <c r="C1" t="s">
        <v>13</v>
      </c>
      <c r="D1" t="s">
        <v>14</v>
      </c>
      <c r="E1" t="s">
        <v>15</v>
      </c>
      <c r="F1" t="s">
        <v>12</v>
      </c>
      <c r="G1" t="s">
        <v>16</v>
      </c>
      <c r="H1" t="s">
        <v>17</v>
      </c>
      <c r="K1" t="s">
        <v>20</v>
      </c>
      <c r="L1" t="s">
        <v>25</v>
      </c>
      <c r="M1" t="s">
        <v>28</v>
      </c>
      <c r="N1" s="4" t="s">
        <v>18</v>
      </c>
      <c r="O1" t="s">
        <v>27</v>
      </c>
    </row>
    <row r="2" spans="1:16" ht="12.75">
      <c r="A2" t="s">
        <v>0</v>
      </c>
      <c r="B2">
        <v>1993</v>
      </c>
      <c r="C2">
        <v>12045.783333333335</v>
      </c>
      <c r="D2" s="2">
        <f>C2*1000</f>
        <v>12045783.333333334</v>
      </c>
      <c r="E2">
        <f>D2/100000</f>
        <v>120.45783333333334</v>
      </c>
      <c r="F2">
        <v>159</v>
      </c>
      <c r="G2" s="1">
        <f>F2/D2</f>
        <v>1.3199639707947594E-05</v>
      </c>
      <c r="H2" s="1">
        <f>F2/C2</f>
        <v>0.013199639707947594</v>
      </c>
      <c r="J2" t="s">
        <v>19</v>
      </c>
      <c r="K2" s="8">
        <f>D2/F2</f>
        <v>75759.64360587002</v>
      </c>
      <c r="L2" s="7">
        <f>(D2*$J$5)/F2</f>
        <v>2272.789308176101</v>
      </c>
      <c r="M2" s="10">
        <f>1/L2</f>
        <v>0.0004399879902649198</v>
      </c>
      <c r="N2" s="4">
        <f aca="true" t="shared" si="0" ref="N2:N33">F2*$J$3/D2</f>
        <v>1.3199639707947595</v>
      </c>
      <c r="O2" s="4">
        <f>(F2*$J$3)/(D2*$J$5)</f>
        <v>43.99879902649198</v>
      </c>
      <c r="P2" s="9"/>
    </row>
    <row r="3" spans="1:15" ht="12.75">
      <c r="A3" t="s">
        <v>0</v>
      </c>
      <c r="B3">
        <v>1994</v>
      </c>
      <c r="C3">
        <v>12159.233333333332</v>
      </c>
      <c r="D3">
        <f aca="true" t="shared" si="1" ref="D3:D65">C3*1000</f>
        <v>12159233.333333332</v>
      </c>
      <c r="E3">
        <f aca="true" t="shared" si="2" ref="E3:E65">D3/100000</f>
        <v>121.59233333333331</v>
      </c>
      <c r="F3">
        <v>159</v>
      </c>
      <c r="G3" s="1">
        <f aca="true" t="shared" si="3" ref="G3:G66">F3/D3</f>
        <v>1.3076482344007436E-05</v>
      </c>
      <c r="H3" s="1">
        <f aca="true" t="shared" si="4" ref="H3:H66">F3/C3</f>
        <v>0.013076482344007436</v>
      </c>
      <c r="J3">
        <v>100000</v>
      </c>
      <c r="K3" s="8">
        <f aca="true" t="shared" si="5" ref="K3:K66">D3/F3</f>
        <v>76473.16561844863</v>
      </c>
      <c r="L3" s="7">
        <f aca="true" t="shared" si="6" ref="L3:L66">(D3*$J$5)/F3</f>
        <v>2294.1949685534587</v>
      </c>
      <c r="M3" s="10">
        <f aca="true" t="shared" si="7" ref="M3:M66">1/L3</f>
        <v>0.0004358827448002479</v>
      </c>
      <c r="N3" s="4">
        <f t="shared" si="0"/>
        <v>1.3076482344007436</v>
      </c>
      <c r="O3" s="4">
        <f aca="true" t="shared" si="8" ref="O3:O66">(F3*$J$3)/(D3*$J$5)</f>
        <v>43.588274480024786</v>
      </c>
    </row>
    <row r="4" spans="1:15" ht="12.75">
      <c r="A4" t="s">
        <v>0</v>
      </c>
      <c r="B4">
        <v>1995</v>
      </c>
      <c r="C4">
        <v>12421.633333333333</v>
      </c>
      <c r="D4">
        <f t="shared" si="1"/>
        <v>12421633.333333334</v>
      </c>
      <c r="E4">
        <f t="shared" si="2"/>
        <v>124.21633333333334</v>
      </c>
      <c r="F4">
        <v>161</v>
      </c>
      <c r="G4" s="1">
        <f t="shared" si="3"/>
        <v>1.2961258449640277E-05</v>
      </c>
      <c r="H4" s="1">
        <f t="shared" si="4"/>
        <v>0.012961258449640278</v>
      </c>
      <c r="J4" t="s">
        <v>26</v>
      </c>
      <c r="K4" s="8">
        <f t="shared" si="5"/>
        <v>77153.00207039338</v>
      </c>
      <c r="L4" s="7">
        <f t="shared" si="6"/>
        <v>2314.590062111801</v>
      </c>
      <c r="M4" s="10">
        <f t="shared" si="7"/>
        <v>0.0004320419483213426</v>
      </c>
      <c r="N4" s="4">
        <f t="shared" si="0"/>
        <v>1.2961258449640278</v>
      </c>
      <c r="O4" s="4">
        <f t="shared" si="8"/>
        <v>43.20419483213426</v>
      </c>
    </row>
    <row r="5" spans="1:15" ht="12.75">
      <c r="A5" t="s">
        <v>0</v>
      </c>
      <c r="B5">
        <v>1996</v>
      </c>
      <c r="C5">
        <v>12742.916666666666</v>
      </c>
      <c r="D5">
        <f t="shared" si="1"/>
        <v>12742916.666666666</v>
      </c>
      <c r="E5">
        <f t="shared" si="2"/>
        <v>127.42916666666666</v>
      </c>
      <c r="F5">
        <v>173</v>
      </c>
      <c r="G5" s="1">
        <f t="shared" si="3"/>
        <v>1.3576169767517903E-05</v>
      </c>
      <c r="H5" s="1">
        <f t="shared" si="4"/>
        <v>0.013576169767517902</v>
      </c>
      <c r="J5">
        <v>0.03</v>
      </c>
      <c r="K5" s="8">
        <f t="shared" si="5"/>
        <v>73658.47784200385</v>
      </c>
      <c r="L5" s="7">
        <f t="shared" si="6"/>
        <v>2209.754335260115</v>
      </c>
      <c r="M5" s="10">
        <f t="shared" si="7"/>
        <v>0.00045253899225059684</v>
      </c>
      <c r="N5" s="4">
        <f t="shared" si="0"/>
        <v>1.3576169767517903</v>
      </c>
      <c r="O5" s="4">
        <f t="shared" si="8"/>
        <v>45.25389922505968</v>
      </c>
    </row>
    <row r="6" spans="1:15" ht="12.75">
      <c r="A6" t="s">
        <v>0</v>
      </c>
      <c r="B6">
        <v>1997</v>
      </c>
      <c r="C6">
        <v>13129.016666666668</v>
      </c>
      <c r="D6">
        <f t="shared" si="1"/>
        <v>13129016.666666668</v>
      </c>
      <c r="E6">
        <f t="shared" si="2"/>
        <v>131.2901666666667</v>
      </c>
      <c r="F6">
        <v>151</v>
      </c>
      <c r="G6" s="1">
        <f t="shared" si="3"/>
        <v>1.1501242159542285E-05</v>
      </c>
      <c r="H6" s="1">
        <f t="shared" si="4"/>
        <v>0.011501242159542284</v>
      </c>
      <c r="K6" s="8">
        <f t="shared" si="5"/>
        <v>86947.13024282562</v>
      </c>
      <c r="L6" s="7">
        <f t="shared" si="6"/>
        <v>2608.4139072847684</v>
      </c>
      <c r="M6" s="10">
        <f t="shared" si="7"/>
        <v>0.00038337473865140953</v>
      </c>
      <c r="N6" s="4">
        <f t="shared" si="0"/>
        <v>1.1501242159542284</v>
      </c>
      <c r="O6" s="4">
        <f t="shared" si="8"/>
        <v>38.33747386514096</v>
      </c>
    </row>
    <row r="7" spans="1:15" ht="12.75">
      <c r="A7" t="s">
        <v>0</v>
      </c>
      <c r="B7">
        <v>1998</v>
      </c>
      <c r="C7">
        <v>13596.066666666666</v>
      </c>
      <c r="D7">
        <f t="shared" si="1"/>
        <v>13596066.666666666</v>
      </c>
      <c r="E7">
        <f t="shared" si="2"/>
        <v>135.96066666666667</v>
      </c>
      <c r="F7">
        <v>127</v>
      </c>
      <c r="G7" s="1">
        <f t="shared" si="3"/>
        <v>9.340936839576153E-06</v>
      </c>
      <c r="H7" s="1">
        <f t="shared" si="4"/>
        <v>0.009340936839576153</v>
      </c>
      <c r="K7" s="8">
        <f t="shared" si="5"/>
        <v>107055.64304461941</v>
      </c>
      <c r="L7" s="7">
        <f t="shared" si="6"/>
        <v>3211.6692913385823</v>
      </c>
      <c r="M7" s="10">
        <f t="shared" si="7"/>
        <v>0.0003113645613192051</v>
      </c>
      <c r="N7" s="4">
        <f t="shared" si="0"/>
        <v>0.9340936839576153</v>
      </c>
      <c r="O7" s="4">
        <f t="shared" si="8"/>
        <v>31.13645613192051</v>
      </c>
    </row>
    <row r="8" spans="1:15" ht="12.75">
      <c r="A8" t="s">
        <v>0</v>
      </c>
      <c r="B8">
        <v>1999</v>
      </c>
      <c r="C8">
        <v>13991.625</v>
      </c>
      <c r="D8">
        <f t="shared" si="1"/>
        <v>13991625</v>
      </c>
      <c r="E8">
        <f t="shared" si="2"/>
        <v>139.91625</v>
      </c>
      <c r="F8">
        <v>154</v>
      </c>
      <c r="G8" s="1">
        <f t="shared" si="3"/>
        <v>1.1006584295962763E-05</v>
      </c>
      <c r="H8" s="1">
        <f t="shared" si="4"/>
        <v>0.011006584295962763</v>
      </c>
      <c r="K8" s="8">
        <f t="shared" si="5"/>
        <v>90854.70779220779</v>
      </c>
      <c r="L8" s="7">
        <f t="shared" si="6"/>
        <v>2725.6412337662337</v>
      </c>
      <c r="M8" s="10">
        <f t="shared" si="7"/>
        <v>0.0003668861431987588</v>
      </c>
      <c r="N8" s="4">
        <f t="shared" si="0"/>
        <v>1.1006584295962762</v>
      </c>
      <c r="O8" s="4">
        <f t="shared" si="8"/>
        <v>36.68861431987588</v>
      </c>
    </row>
    <row r="9" spans="1:15" ht="12.75">
      <c r="A9" t="s">
        <v>2</v>
      </c>
      <c r="B9">
        <v>1993</v>
      </c>
      <c r="C9">
        <v>1531.175</v>
      </c>
      <c r="D9">
        <f t="shared" si="1"/>
        <v>1531175</v>
      </c>
      <c r="E9">
        <f t="shared" si="2"/>
        <v>15.31175</v>
      </c>
      <c r="F9">
        <v>20</v>
      </c>
      <c r="G9" s="1">
        <f t="shared" si="3"/>
        <v>1.3061864254575735E-05</v>
      </c>
      <c r="H9" s="1">
        <f t="shared" si="4"/>
        <v>0.013061864254575735</v>
      </c>
      <c r="K9" s="8">
        <f t="shared" si="5"/>
        <v>76558.75</v>
      </c>
      <c r="L9" s="7">
        <f t="shared" si="6"/>
        <v>2296.7625</v>
      </c>
      <c r="M9" s="10">
        <f t="shared" si="7"/>
        <v>0.0004353954751525245</v>
      </c>
      <c r="N9" s="4">
        <f t="shared" si="0"/>
        <v>1.3061864254575735</v>
      </c>
      <c r="O9" s="4">
        <f t="shared" si="8"/>
        <v>43.53954751525245</v>
      </c>
    </row>
    <row r="10" spans="1:15" ht="12.75">
      <c r="A10" t="s">
        <v>2</v>
      </c>
      <c r="B10">
        <v>1994</v>
      </c>
      <c r="C10">
        <v>1543.675</v>
      </c>
      <c r="D10">
        <f t="shared" si="1"/>
        <v>1543675</v>
      </c>
      <c r="E10">
        <f t="shared" si="2"/>
        <v>15.43675</v>
      </c>
      <c r="F10">
        <v>32</v>
      </c>
      <c r="G10" s="1">
        <f t="shared" si="3"/>
        <v>2.0729752052731306E-05</v>
      </c>
      <c r="H10" s="1">
        <f t="shared" si="4"/>
        <v>0.020729752052731306</v>
      </c>
      <c r="K10" s="8">
        <f t="shared" si="5"/>
        <v>48239.84375</v>
      </c>
      <c r="L10" s="7">
        <f t="shared" si="6"/>
        <v>1447.1953125</v>
      </c>
      <c r="M10" s="10">
        <f t="shared" si="7"/>
        <v>0.0006909917350910435</v>
      </c>
      <c r="N10" s="4">
        <f t="shared" si="0"/>
        <v>2.0729752052731305</v>
      </c>
      <c r="O10" s="4">
        <f t="shared" si="8"/>
        <v>69.09917350910436</v>
      </c>
    </row>
    <row r="11" spans="1:15" ht="12.75">
      <c r="A11" t="s">
        <v>2</v>
      </c>
      <c r="B11">
        <v>1995</v>
      </c>
      <c r="C11">
        <v>1561.5916666666665</v>
      </c>
      <c r="D11">
        <f t="shared" si="1"/>
        <v>1561591.6666666665</v>
      </c>
      <c r="E11">
        <f t="shared" si="2"/>
        <v>15.615916666666665</v>
      </c>
      <c r="F11">
        <v>23</v>
      </c>
      <c r="G11" s="1">
        <f t="shared" si="3"/>
        <v>1.4728562204161353E-05</v>
      </c>
      <c r="H11" s="1">
        <f t="shared" si="4"/>
        <v>0.014728562204161355</v>
      </c>
      <c r="K11" s="8">
        <f t="shared" si="5"/>
        <v>67895.28985507246</v>
      </c>
      <c r="L11" s="7">
        <f t="shared" si="6"/>
        <v>2036.8586956521735</v>
      </c>
      <c r="M11" s="10">
        <f t="shared" si="7"/>
        <v>0.0004909520734720452</v>
      </c>
      <c r="N11" s="4">
        <f t="shared" si="0"/>
        <v>1.4728562204161353</v>
      </c>
      <c r="O11" s="4">
        <f t="shared" si="8"/>
        <v>49.095207347204514</v>
      </c>
    </row>
    <row r="12" spans="1:15" ht="12.75">
      <c r="A12" t="s">
        <v>2</v>
      </c>
      <c r="B12">
        <v>1996</v>
      </c>
      <c r="C12">
        <v>1583.625</v>
      </c>
      <c r="D12">
        <f t="shared" si="1"/>
        <v>1583625</v>
      </c>
      <c r="E12">
        <f t="shared" si="2"/>
        <v>15.83625</v>
      </c>
      <c r="F12">
        <v>44</v>
      </c>
      <c r="G12" s="1">
        <f t="shared" si="3"/>
        <v>2.778435551345805E-05</v>
      </c>
      <c r="H12" s="1">
        <f t="shared" si="4"/>
        <v>0.027784355513458047</v>
      </c>
      <c r="K12" s="8">
        <f t="shared" si="5"/>
        <v>35991.47727272727</v>
      </c>
      <c r="L12" s="7">
        <f t="shared" si="6"/>
        <v>1079.7443181818182</v>
      </c>
      <c r="M12" s="10">
        <f t="shared" si="7"/>
        <v>0.0009261451837819348</v>
      </c>
      <c r="N12" s="4">
        <f t="shared" si="0"/>
        <v>2.7784355513458046</v>
      </c>
      <c r="O12" s="4">
        <f t="shared" si="8"/>
        <v>92.6145183781935</v>
      </c>
    </row>
    <row r="13" spans="1:15" ht="12.75">
      <c r="A13" t="s">
        <v>2</v>
      </c>
      <c r="B13">
        <v>1997</v>
      </c>
      <c r="C13">
        <v>1612.5166666666667</v>
      </c>
      <c r="D13">
        <f t="shared" si="1"/>
        <v>1612516.6666666667</v>
      </c>
      <c r="E13">
        <f t="shared" si="2"/>
        <v>16.12516666666667</v>
      </c>
      <c r="F13">
        <v>41</v>
      </c>
      <c r="G13" s="1">
        <f t="shared" si="3"/>
        <v>2.5426093787144317E-05</v>
      </c>
      <c r="H13" s="1">
        <f t="shared" si="4"/>
        <v>0.02542609378714432</v>
      </c>
      <c r="J13">
        <f>AVERAGE(F9:F15)</f>
        <v>33.714285714285715</v>
      </c>
      <c r="K13" s="8">
        <f t="shared" si="5"/>
        <v>39329.67479674797</v>
      </c>
      <c r="L13" s="7">
        <f t="shared" si="6"/>
        <v>1179.8902439024391</v>
      </c>
      <c r="M13" s="10">
        <f t="shared" si="7"/>
        <v>0.0008475364595714772</v>
      </c>
      <c r="N13" s="4">
        <f t="shared" si="0"/>
        <v>2.542609378714432</v>
      </c>
      <c r="O13" s="4">
        <f t="shared" si="8"/>
        <v>84.75364595714773</v>
      </c>
    </row>
    <row r="14" spans="1:15" ht="12.75">
      <c r="A14" t="s">
        <v>2</v>
      </c>
      <c r="B14">
        <v>1998</v>
      </c>
      <c r="C14">
        <v>1643.4666666666665</v>
      </c>
      <c r="D14">
        <f t="shared" si="1"/>
        <v>1643466.6666666665</v>
      </c>
      <c r="E14">
        <f t="shared" si="2"/>
        <v>16.434666666666665</v>
      </c>
      <c r="F14">
        <v>48</v>
      </c>
      <c r="G14" s="1">
        <f t="shared" si="3"/>
        <v>2.9206555249067015E-05</v>
      </c>
      <c r="H14" s="1">
        <f t="shared" si="4"/>
        <v>0.029206555249067016</v>
      </c>
      <c r="K14" s="8">
        <f t="shared" si="5"/>
        <v>34238.88888888888</v>
      </c>
      <c r="L14" s="7">
        <f t="shared" si="6"/>
        <v>1027.1666666666665</v>
      </c>
      <c r="M14" s="10">
        <f t="shared" si="7"/>
        <v>0.0009735518416355672</v>
      </c>
      <c r="N14" s="4">
        <f t="shared" si="0"/>
        <v>2.9206555249067017</v>
      </c>
      <c r="O14" s="4">
        <f t="shared" si="8"/>
        <v>97.35518416355673</v>
      </c>
    </row>
    <row r="15" spans="1:15" ht="12.75">
      <c r="A15" t="s">
        <v>2</v>
      </c>
      <c r="B15">
        <v>1999</v>
      </c>
      <c r="C15">
        <v>1669.1833333333332</v>
      </c>
      <c r="D15">
        <f t="shared" si="1"/>
        <v>1669183.3333333333</v>
      </c>
      <c r="E15">
        <f t="shared" si="2"/>
        <v>16.69183333333333</v>
      </c>
      <c r="F15">
        <v>28</v>
      </c>
      <c r="G15" s="1">
        <f t="shared" si="3"/>
        <v>1.6774670247925634E-05</v>
      </c>
      <c r="H15" s="1">
        <f t="shared" si="4"/>
        <v>0.016774670247925633</v>
      </c>
      <c r="K15" s="8">
        <f t="shared" si="5"/>
        <v>59613.69047619047</v>
      </c>
      <c r="L15" s="7">
        <f t="shared" si="6"/>
        <v>1788.410714285714</v>
      </c>
      <c r="M15" s="10">
        <f t="shared" si="7"/>
        <v>0.0005591556749308545</v>
      </c>
      <c r="N15" s="4">
        <f t="shared" si="0"/>
        <v>1.6774670247925634</v>
      </c>
      <c r="O15" s="4">
        <f t="shared" si="8"/>
        <v>55.91556749308545</v>
      </c>
    </row>
    <row r="16" spans="1:15" ht="12.75">
      <c r="A16" t="s">
        <v>3</v>
      </c>
      <c r="B16">
        <v>1992</v>
      </c>
      <c r="C16">
        <v>673.5833333333334</v>
      </c>
      <c r="D16">
        <f t="shared" si="1"/>
        <v>673583.3333333334</v>
      </c>
      <c r="E16">
        <f t="shared" si="2"/>
        <v>6.735833333333334</v>
      </c>
      <c r="F16">
        <v>7</v>
      </c>
      <c r="G16" s="1">
        <f t="shared" si="3"/>
        <v>1.0392181120870963E-05</v>
      </c>
      <c r="H16" s="1">
        <f t="shared" si="4"/>
        <v>0.010392181120870963</v>
      </c>
      <c r="K16" s="8">
        <f t="shared" si="5"/>
        <v>96226.19047619049</v>
      </c>
      <c r="L16" s="7">
        <f t="shared" si="6"/>
        <v>2886.785714285714</v>
      </c>
      <c r="M16" s="10">
        <f t="shared" si="7"/>
        <v>0.0003464060373623655</v>
      </c>
      <c r="N16" s="4">
        <f t="shared" si="0"/>
        <v>1.0392181120870962</v>
      </c>
      <c r="O16" s="4">
        <f t="shared" si="8"/>
        <v>34.64060373623654</v>
      </c>
    </row>
    <row r="17" spans="1:15" ht="12.75">
      <c r="A17" t="s">
        <v>3</v>
      </c>
      <c r="B17">
        <v>1993</v>
      </c>
      <c r="C17">
        <v>670.25</v>
      </c>
      <c r="D17">
        <f t="shared" si="1"/>
        <v>670250</v>
      </c>
      <c r="E17">
        <f t="shared" si="2"/>
        <v>6.7025</v>
      </c>
      <c r="F17">
        <v>9</v>
      </c>
      <c r="G17" s="1">
        <f t="shared" si="3"/>
        <v>1.3427825438269303E-05</v>
      </c>
      <c r="H17" s="1">
        <f t="shared" si="4"/>
        <v>0.013427825438269302</v>
      </c>
      <c r="K17" s="8">
        <f t="shared" si="5"/>
        <v>74472.22222222222</v>
      </c>
      <c r="L17" s="7">
        <f t="shared" si="6"/>
        <v>2234.1666666666665</v>
      </c>
      <c r="M17" s="10">
        <f t="shared" si="7"/>
        <v>0.0004475941812756435</v>
      </c>
      <c r="N17" s="4">
        <f t="shared" si="0"/>
        <v>1.3427825438269303</v>
      </c>
      <c r="O17" s="4">
        <f t="shared" si="8"/>
        <v>44.759418127564345</v>
      </c>
    </row>
    <row r="18" spans="1:15" ht="12.75">
      <c r="A18" t="s">
        <v>3</v>
      </c>
      <c r="B18">
        <v>1994</v>
      </c>
      <c r="C18">
        <v>658.6833333333334</v>
      </c>
      <c r="D18">
        <f t="shared" si="1"/>
        <v>658683.3333333334</v>
      </c>
      <c r="E18">
        <f t="shared" si="2"/>
        <v>6.586833333333334</v>
      </c>
      <c r="F18">
        <v>3</v>
      </c>
      <c r="G18" s="1">
        <f t="shared" si="3"/>
        <v>4.554540623972065E-06</v>
      </c>
      <c r="H18" s="1">
        <f t="shared" si="4"/>
        <v>0.004554540623972065</v>
      </c>
      <c r="K18" s="8">
        <f t="shared" si="5"/>
        <v>219561.11111111112</v>
      </c>
      <c r="L18" s="7">
        <f t="shared" si="6"/>
        <v>6586.833333333333</v>
      </c>
      <c r="M18" s="10">
        <f t="shared" si="7"/>
        <v>0.00015181802079906886</v>
      </c>
      <c r="N18" s="4">
        <f t="shared" si="0"/>
        <v>0.45545406239720654</v>
      </c>
      <c r="O18" s="4">
        <f t="shared" si="8"/>
        <v>15.181802079906886</v>
      </c>
    </row>
    <row r="19" spans="1:15" ht="12.75">
      <c r="A19" t="s">
        <v>3</v>
      </c>
      <c r="B19">
        <v>1995</v>
      </c>
      <c r="C19">
        <v>642.6166666666667</v>
      </c>
      <c r="D19">
        <f t="shared" si="1"/>
        <v>642616.6666666666</v>
      </c>
      <c r="E19">
        <f t="shared" si="2"/>
        <v>6.426166666666666</v>
      </c>
      <c r="F19">
        <v>8</v>
      </c>
      <c r="G19" s="1">
        <f t="shared" si="3"/>
        <v>1.2449101330497706E-05</v>
      </c>
      <c r="H19" s="1">
        <f t="shared" si="4"/>
        <v>0.012449101330497704</v>
      </c>
      <c r="K19" s="8">
        <f t="shared" si="5"/>
        <v>80327.08333333333</v>
      </c>
      <c r="L19" s="7">
        <f t="shared" si="6"/>
        <v>2409.8124999999995</v>
      </c>
      <c r="M19" s="10">
        <f t="shared" si="7"/>
        <v>0.00041497004434992355</v>
      </c>
      <c r="N19" s="4">
        <f t="shared" si="0"/>
        <v>1.2449101330497705</v>
      </c>
      <c r="O19" s="4">
        <f t="shared" si="8"/>
        <v>41.497004434992355</v>
      </c>
    </row>
    <row r="20" spans="1:15" ht="12.75">
      <c r="A20" t="s">
        <v>3</v>
      </c>
      <c r="B20">
        <v>1996</v>
      </c>
      <c r="C20">
        <v>623.0833333333334</v>
      </c>
      <c r="D20">
        <f t="shared" si="1"/>
        <v>623083.3333333334</v>
      </c>
      <c r="E20">
        <f t="shared" si="2"/>
        <v>6.230833333333334</v>
      </c>
      <c r="F20">
        <v>7</v>
      </c>
      <c r="G20" s="1">
        <f t="shared" si="3"/>
        <v>1.1234452320449377E-05</v>
      </c>
      <c r="H20" s="1">
        <f t="shared" si="4"/>
        <v>0.011234452320449378</v>
      </c>
      <c r="K20" s="8">
        <f t="shared" si="5"/>
        <v>89011.90476190476</v>
      </c>
      <c r="L20" s="7">
        <f t="shared" si="6"/>
        <v>2670.3571428571427</v>
      </c>
      <c r="M20" s="10">
        <f t="shared" si="7"/>
        <v>0.0003744817440149793</v>
      </c>
      <c r="N20" s="4">
        <f t="shared" si="0"/>
        <v>1.1234452320449377</v>
      </c>
      <c r="O20" s="4">
        <f t="shared" si="8"/>
        <v>37.44817440149793</v>
      </c>
    </row>
    <row r="21" spans="1:15" ht="12.75">
      <c r="A21" t="s">
        <v>3</v>
      </c>
      <c r="B21">
        <v>1997</v>
      </c>
      <c r="C21">
        <v>618.45</v>
      </c>
      <c r="D21">
        <f t="shared" si="1"/>
        <v>618450</v>
      </c>
      <c r="E21">
        <f t="shared" si="2"/>
        <v>6.1845</v>
      </c>
      <c r="F21">
        <v>6</v>
      </c>
      <c r="G21" s="1">
        <f t="shared" si="3"/>
        <v>9.701673538685423E-06</v>
      </c>
      <c r="H21" s="1">
        <f t="shared" si="4"/>
        <v>0.009701673538685422</v>
      </c>
      <c r="K21" s="8">
        <f t="shared" si="5"/>
        <v>103075</v>
      </c>
      <c r="L21" s="7">
        <f t="shared" si="6"/>
        <v>3092.25</v>
      </c>
      <c r="M21" s="10">
        <f t="shared" si="7"/>
        <v>0.0003233891179561808</v>
      </c>
      <c r="N21" s="4">
        <f t="shared" si="0"/>
        <v>0.9701673538685424</v>
      </c>
      <c r="O21" s="4">
        <f t="shared" si="8"/>
        <v>32.338911795618074</v>
      </c>
    </row>
    <row r="22" spans="1:15" ht="12.75">
      <c r="A22" t="s">
        <v>4</v>
      </c>
      <c r="B22">
        <v>1992</v>
      </c>
      <c r="C22">
        <v>542.825</v>
      </c>
      <c r="D22">
        <f t="shared" si="1"/>
        <v>542825</v>
      </c>
      <c r="E22">
        <f t="shared" si="2"/>
        <v>5.42825</v>
      </c>
      <c r="F22">
        <v>12</v>
      </c>
      <c r="G22" s="1">
        <f t="shared" si="3"/>
        <v>2.2106572099663797E-05</v>
      </c>
      <c r="H22" s="1">
        <f t="shared" si="4"/>
        <v>0.022106572099663793</v>
      </c>
      <c r="K22" s="8">
        <f t="shared" si="5"/>
        <v>45235.416666666664</v>
      </c>
      <c r="L22" s="7">
        <f t="shared" si="6"/>
        <v>1357.0625</v>
      </c>
      <c r="M22" s="10">
        <f t="shared" si="7"/>
        <v>0.0007368857366554599</v>
      </c>
      <c r="N22" s="4">
        <f t="shared" si="0"/>
        <v>2.2106572099663797</v>
      </c>
      <c r="O22" s="4">
        <f t="shared" si="8"/>
        <v>73.68857366554599</v>
      </c>
    </row>
    <row r="23" spans="1:15" ht="12.75">
      <c r="A23" t="s">
        <v>4</v>
      </c>
      <c r="B23">
        <v>1993</v>
      </c>
      <c r="C23">
        <v>538.8</v>
      </c>
      <c r="D23">
        <f t="shared" si="1"/>
        <v>538800</v>
      </c>
      <c r="E23">
        <f t="shared" si="2"/>
        <v>5.388</v>
      </c>
      <c r="F23">
        <v>6</v>
      </c>
      <c r="G23" s="1">
        <f t="shared" si="3"/>
        <v>1.1135857461024499E-05</v>
      </c>
      <c r="H23" s="1">
        <f t="shared" si="4"/>
        <v>0.0111358574610245</v>
      </c>
      <c r="K23" s="8">
        <f t="shared" si="5"/>
        <v>89800</v>
      </c>
      <c r="L23" s="7">
        <f t="shared" si="6"/>
        <v>2694</v>
      </c>
      <c r="M23" s="10">
        <f t="shared" si="7"/>
        <v>0.0003711952487008166</v>
      </c>
      <c r="N23" s="4">
        <f t="shared" si="0"/>
        <v>1.1135857461024499</v>
      </c>
      <c r="O23" s="4">
        <f t="shared" si="8"/>
        <v>37.11952487008166</v>
      </c>
    </row>
    <row r="24" spans="1:15" ht="12.75">
      <c r="A24" t="s">
        <v>4</v>
      </c>
      <c r="B24">
        <v>1994</v>
      </c>
      <c r="C24">
        <v>536.1083333333333</v>
      </c>
      <c r="D24">
        <f t="shared" si="1"/>
        <v>536108.3333333334</v>
      </c>
      <c r="E24">
        <f t="shared" si="2"/>
        <v>5.361083333333334</v>
      </c>
      <c r="F24">
        <v>13</v>
      </c>
      <c r="G24" s="1">
        <f t="shared" si="3"/>
        <v>2.424883030482023E-05</v>
      </c>
      <c r="H24" s="1">
        <f t="shared" si="4"/>
        <v>0.02424883030482023</v>
      </c>
      <c r="K24" s="8">
        <f t="shared" si="5"/>
        <v>41239.10256410257</v>
      </c>
      <c r="L24" s="7">
        <f t="shared" si="6"/>
        <v>1237.173076923077</v>
      </c>
      <c r="M24" s="10">
        <f t="shared" si="7"/>
        <v>0.0008082943434940077</v>
      </c>
      <c r="N24" s="4">
        <f t="shared" si="0"/>
        <v>2.424883030482023</v>
      </c>
      <c r="O24" s="4">
        <f t="shared" si="8"/>
        <v>80.82943434940077</v>
      </c>
    </row>
    <row r="25" spans="1:15" ht="12.75">
      <c r="A25" t="s">
        <v>4</v>
      </c>
      <c r="B25">
        <v>1995</v>
      </c>
      <c r="C25">
        <v>532.8666666666667</v>
      </c>
      <c r="D25">
        <f t="shared" si="1"/>
        <v>532866.6666666666</v>
      </c>
      <c r="E25">
        <f t="shared" si="2"/>
        <v>5.328666666666666</v>
      </c>
      <c r="F25">
        <v>15</v>
      </c>
      <c r="G25" s="1">
        <f t="shared" si="3"/>
        <v>2.814963092706118E-05</v>
      </c>
      <c r="H25" s="1">
        <f t="shared" si="4"/>
        <v>0.02814963092706118</v>
      </c>
      <c r="K25" s="8">
        <f t="shared" si="5"/>
        <v>35524.444444444445</v>
      </c>
      <c r="L25" s="7">
        <f t="shared" si="6"/>
        <v>1065.7333333333331</v>
      </c>
      <c r="M25" s="10">
        <f t="shared" si="7"/>
        <v>0.0009383210309020395</v>
      </c>
      <c r="N25" s="4">
        <f t="shared" si="0"/>
        <v>2.814963092706118</v>
      </c>
      <c r="O25" s="4">
        <f t="shared" si="8"/>
        <v>93.83210309020394</v>
      </c>
    </row>
    <row r="26" spans="1:15" ht="12.75">
      <c r="A26" t="s">
        <v>4</v>
      </c>
      <c r="B26">
        <v>1996</v>
      </c>
      <c r="C26">
        <v>530.6583333333333</v>
      </c>
      <c r="D26">
        <f t="shared" si="1"/>
        <v>530658.3333333333</v>
      </c>
      <c r="E26">
        <f t="shared" si="2"/>
        <v>5.306583333333332</v>
      </c>
      <c r="F26">
        <v>11</v>
      </c>
      <c r="G26" s="1">
        <f t="shared" si="3"/>
        <v>2.0728968733805496E-05</v>
      </c>
      <c r="H26" s="1">
        <f t="shared" si="4"/>
        <v>0.020728968733805496</v>
      </c>
      <c r="K26" s="8">
        <f t="shared" si="5"/>
        <v>48241.66666666666</v>
      </c>
      <c r="L26" s="7">
        <f t="shared" si="6"/>
        <v>1447.2499999999998</v>
      </c>
      <c r="M26" s="10">
        <f t="shared" si="7"/>
        <v>0.0006909656244601832</v>
      </c>
      <c r="N26" s="4">
        <f t="shared" si="0"/>
        <v>2.0728968733805497</v>
      </c>
      <c r="O26" s="4">
        <f t="shared" si="8"/>
        <v>69.09656244601832</v>
      </c>
    </row>
    <row r="27" spans="1:15" ht="12.75">
      <c r="A27" t="s">
        <v>4</v>
      </c>
      <c r="B27">
        <v>1997</v>
      </c>
      <c r="C27">
        <v>531.5083333333333</v>
      </c>
      <c r="D27">
        <f t="shared" si="1"/>
        <v>531508.3333333334</v>
      </c>
      <c r="E27">
        <f t="shared" si="2"/>
        <v>5.315083333333334</v>
      </c>
      <c r="F27">
        <v>10</v>
      </c>
      <c r="G27" s="1">
        <f t="shared" si="3"/>
        <v>1.8814380458130163E-05</v>
      </c>
      <c r="H27" s="1">
        <f t="shared" si="4"/>
        <v>0.018814380458130164</v>
      </c>
      <c r="K27" s="8">
        <f t="shared" si="5"/>
        <v>53150.833333333336</v>
      </c>
      <c r="L27" s="7">
        <f t="shared" si="6"/>
        <v>1594.525</v>
      </c>
      <c r="M27" s="10">
        <f t="shared" si="7"/>
        <v>0.0006271460152710055</v>
      </c>
      <c r="N27" s="4">
        <f t="shared" si="0"/>
        <v>1.8814380458130162</v>
      </c>
      <c r="O27" s="4">
        <f t="shared" si="8"/>
        <v>62.71460152710055</v>
      </c>
    </row>
    <row r="28" spans="1:15" ht="12.75">
      <c r="A28" t="s">
        <v>4</v>
      </c>
      <c r="B28">
        <v>1998</v>
      </c>
      <c r="C28">
        <v>531.1583333333333</v>
      </c>
      <c r="D28">
        <f t="shared" si="1"/>
        <v>531158.3333333333</v>
      </c>
      <c r="E28">
        <f t="shared" si="2"/>
        <v>5.311583333333332</v>
      </c>
      <c r="F28">
        <v>6</v>
      </c>
      <c r="G28" s="1">
        <f t="shared" si="3"/>
        <v>1.129606677230581E-05</v>
      </c>
      <c r="H28" s="1">
        <f t="shared" si="4"/>
        <v>0.01129606677230581</v>
      </c>
      <c r="K28" s="8">
        <f t="shared" si="5"/>
        <v>88526.38888888888</v>
      </c>
      <c r="L28" s="7">
        <f t="shared" si="6"/>
        <v>2655.791666666666</v>
      </c>
      <c r="M28" s="10">
        <f t="shared" si="7"/>
        <v>0.0003765355590768604</v>
      </c>
      <c r="N28" s="4">
        <f t="shared" si="0"/>
        <v>1.129606677230581</v>
      </c>
      <c r="O28" s="4">
        <f t="shared" si="8"/>
        <v>37.65355590768604</v>
      </c>
    </row>
    <row r="29" spans="1:15" ht="12.75">
      <c r="A29" t="s">
        <v>5</v>
      </c>
      <c r="B29">
        <v>1990</v>
      </c>
      <c r="C29">
        <v>2985.2083333333335</v>
      </c>
      <c r="D29">
        <f t="shared" si="1"/>
        <v>2985208.3333333335</v>
      </c>
      <c r="E29">
        <f t="shared" si="2"/>
        <v>29.852083333333336</v>
      </c>
      <c r="F29">
        <v>43</v>
      </c>
      <c r="G29" s="1">
        <f t="shared" si="3"/>
        <v>1.4404354804941029E-05</v>
      </c>
      <c r="H29" s="1">
        <f t="shared" si="4"/>
        <v>0.014404354804941028</v>
      </c>
      <c r="K29" s="8">
        <f t="shared" si="5"/>
        <v>69423.4496124031</v>
      </c>
      <c r="L29" s="7">
        <f t="shared" si="6"/>
        <v>2082.703488372093</v>
      </c>
      <c r="M29" s="10">
        <f t="shared" si="7"/>
        <v>0.00048014516016470096</v>
      </c>
      <c r="N29" s="4">
        <f t="shared" si="0"/>
        <v>1.4404354804941029</v>
      </c>
      <c r="O29" s="4">
        <f t="shared" si="8"/>
        <v>48.0145160164701</v>
      </c>
    </row>
    <row r="30" spans="1:15" ht="12.75">
      <c r="A30" t="s">
        <v>5</v>
      </c>
      <c r="B30">
        <v>1991</v>
      </c>
      <c r="C30">
        <v>2821.2916666666665</v>
      </c>
      <c r="D30">
        <f t="shared" si="1"/>
        <v>2821291.6666666665</v>
      </c>
      <c r="E30">
        <f t="shared" si="2"/>
        <v>28.212916666666665</v>
      </c>
      <c r="F30">
        <v>83</v>
      </c>
      <c r="G30" s="1">
        <f t="shared" si="3"/>
        <v>2.9419149030438188E-05</v>
      </c>
      <c r="H30" s="1">
        <f t="shared" si="4"/>
        <v>0.02941914903043819</v>
      </c>
      <c r="K30" s="8">
        <f t="shared" si="5"/>
        <v>33991.465863453814</v>
      </c>
      <c r="L30" s="7">
        <f t="shared" si="6"/>
        <v>1019.7439759036142</v>
      </c>
      <c r="M30" s="10">
        <f t="shared" si="7"/>
        <v>0.0009806383010146065</v>
      </c>
      <c r="N30" s="4">
        <f t="shared" si="0"/>
        <v>2.9419149030438185</v>
      </c>
      <c r="O30" s="4">
        <f t="shared" si="8"/>
        <v>98.06383010146064</v>
      </c>
    </row>
    <row r="31" spans="1:15" ht="12.75">
      <c r="A31" t="s">
        <v>5</v>
      </c>
      <c r="B31">
        <v>1992</v>
      </c>
      <c r="C31">
        <v>2795.108333333333</v>
      </c>
      <c r="D31">
        <f t="shared" si="1"/>
        <v>2795108.333333333</v>
      </c>
      <c r="E31">
        <f t="shared" si="2"/>
        <v>27.95108333333333</v>
      </c>
      <c r="F31">
        <v>73</v>
      </c>
      <c r="G31" s="1">
        <f t="shared" si="3"/>
        <v>2.611705568955288E-05</v>
      </c>
      <c r="H31" s="1">
        <f t="shared" si="4"/>
        <v>0.02611705568955288</v>
      </c>
      <c r="K31" s="8">
        <f t="shared" si="5"/>
        <v>38289.15525114155</v>
      </c>
      <c r="L31" s="7">
        <f t="shared" si="6"/>
        <v>1148.6746575342463</v>
      </c>
      <c r="M31" s="10">
        <f t="shared" si="7"/>
        <v>0.0008705685229850962</v>
      </c>
      <c r="N31" s="4">
        <f t="shared" si="0"/>
        <v>2.6117055689552884</v>
      </c>
      <c r="O31" s="4">
        <f t="shared" si="8"/>
        <v>87.05685229850961</v>
      </c>
    </row>
    <row r="32" spans="1:15" ht="12.75">
      <c r="A32" t="s">
        <v>5</v>
      </c>
      <c r="B32">
        <v>1993</v>
      </c>
      <c r="C32">
        <v>2840.05</v>
      </c>
      <c r="D32">
        <f t="shared" si="1"/>
        <v>2840050</v>
      </c>
      <c r="E32">
        <f t="shared" si="2"/>
        <v>28.4005</v>
      </c>
      <c r="F32">
        <v>135</v>
      </c>
      <c r="G32" s="1">
        <f t="shared" si="3"/>
        <v>4.753437439481699E-05</v>
      </c>
      <c r="H32" s="1">
        <f t="shared" si="4"/>
        <v>0.04753437439481699</v>
      </c>
      <c r="K32" s="8">
        <f t="shared" si="5"/>
        <v>21037.40740740741</v>
      </c>
      <c r="L32" s="7">
        <f t="shared" si="6"/>
        <v>631.1222222222223</v>
      </c>
      <c r="M32" s="10">
        <f t="shared" si="7"/>
        <v>0.0015844791464938997</v>
      </c>
      <c r="N32" s="4">
        <f t="shared" si="0"/>
        <v>4.753437439481699</v>
      </c>
      <c r="O32" s="4">
        <f t="shared" si="8"/>
        <v>158.44791464939</v>
      </c>
    </row>
    <row r="33" spans="1:15" ht="12.75">
      <c r="A33" t="s">
        <v>5</v>
      </c>
      <c r="B33">
        <v>1994</v>
      </c>
      <c r="C33">
        <v>2903.5333333333333</v>
      </c>
      <c r="D33">
        <f t="shared" si="1"/>
        <v>2903533.3333333335</v>
      </c>
      <c r="E33">
        <f t="shared" si="2"/>
        <v>29.035333333333334</v>
      </c>
      <c r="F33">
        <v>142</v>
      </c>
      <c r="G33" s="1">
        <f t="shared" si="3"/>
        <v>4.89059307051179E-05</v>
      </c>
      <c r="H33" s="1">
        <f t="shared" si="4"/>
        <v>0.0489059307051179</v>
      </c>
      <c r="K33" s="8">
        <f t="shared" si="5"/>
        <v>20447.417840375587</v>
      </c>
      <c r="L33" s="7">
        <f t="shared" si="6"/>
        <v>613.4225352112676</v>
      </c>
      <c r="M33" s="10">
        <f t="shared" si="7"/>
        <v>0.0016301976901705968</v>
      </c>
      <c r="N33" s="4">
        <f t="shared" si="0"/>
        <v>4.89059307051179</v>
      </c>
      <c r="O33" s="4">
        <f t="shared" si="8"/>
        <v>163.01976901705967</v>
      </c>
    </row>
    <row r="34" spans="1:15" ht="12.75">
      <c r="A34" t="s">
        <v>5</v>
      </c>
      <c r="B34">
        <v>1995</v>
      </c>
      <c r="C34">
        <v>2976.6166666666663</v>
      </c>
      <c r="D34">
        <f t="shared" si="1"/>
        <v>2976616.6666666665</v>
      </c>
      <c r="E34">
        <f t="shared" si="2"/>
        <v>29.766166666666667</v>
      </c>
      <c r="F34">
        <v>146</v>
      </c>
      <c r="G34" s="1">
        <f t="shared" si="3"/>
        <v>4.904897618661008E-05</v>
      </c>
      <c r="H34" s="1">
        <f t="shared" si="4"/>
        <v>0.04904897618661008</v>
      </c>
      <c r="K34" s="8">
        <f t="shared" si="5"/>
        <v>20387.785388127853</v>
      </c>
      <c r="L34" s="7">
        <f t="shared" si="6"/>
        <v>611.6335616438355</v>
      </c>
      <c r="M34" s="10">
        <f t="shared" si="7"/>
        <v>0.0016349658728870029</v>
      </c>
      <c r="N34" s="4">
        <f aca="true" t="shared" si="9" ref="N34:N68">F34*$J$3/D34</f>
        <v>4.904897618661008</v>
      </c>
      <c r="O34" s="4">
        <f t="shared" si="8"/>
        <v>163.49658728870028</v>
      </c>
    </row>
    <row r="35" spans="1:15" ht="12.75">
      <c r="A35" t="s">
        <v>5</v>
      </c>
      <c r="B35">
        <v>1996</v>
      </c>
      <c r="C35">
        <v>3035.3</v>
      </c>
      <c r="D35">
        <f t="shared" si="1"/>
        <v>3035300</v>
      </c>
      <c r="E35">
        <f t="shared" si="2"/>
        <v>30.353</v>
      </c>
      <c r="F35">
        <v>155</v>
      </c>
      <c r="G35" s="1">
        <f t="shared" si="3"/>
        <v>5.106579250815405E-05</v>
      </c>
      <c r="H35" s="1">
        <f t="shared" si="4"/>
        <v>0.05106579250815405</v>
      </c>
      <c r="K35" s="8">
        <f t="shared" si="5"/>
        <v>19582.58064516129</v>
      </c>
      <c r="L35" s="7">
        <f t="shared" si="6"/>
        <v>587.4774193548387</v>
      </c>
      <c r="M35" s="10">
        <f t="shared" si="7"/>
        <v>0.001702193083605135</v>
      </c>
      <c r="N35" s="4">
        <f t="shared" si="9"/>
        <v>5.106579250815406</v>
      </c>
      <c r="O35" s="4">
        <f t="shared" si="8"/>
        <v>170.2193083605135</v>
      </c>
    </row>
    <row r="36" spans="1:15" ht="12.75">
      <c r="A36" t="s">
        <v>5</v>
      </c>
      <c r="B36">
        <v>1997</v>
      </c>
      <c r="C36">
        <v>3109.2166666666667</v>
      </c>
      <c r="D36">
        <f t="shared" si="1"/>
        <v>3109216.6666666665</v>
      </c>
      <c r="E36">
        <f t="shared" si="2"/>
        <v>31.092166666666664</v>
      </c>
      <c r="F36">
        <v>148</v>
      </c>
      <c r="G36" s="1">
        <f t="shared" si="3"/>
        <v>4.7600413823417474E-05</v>
      </c>
      <c r="H36" s="1">
        <f t="shared" si="4"/>
        <v>0.047600413823417474</v>
      </c>
      <c r="K36" s="8">
        <f t="shared" si="5"/>
        <v>21008.22072072072</v>
      </c>
      <c r="L36" s="7">
        <f t="shared" si="6"/>
        <v>630.2466216216216</v>
      </c>
      <c r="M36" s="10">
        <f t="shared" si="7"/>
        <v>0.0015866804607805826</v>
      </c>
      <c r="N36" s="4">
        <f t="shared" si="9"/>
        <v>4.760041382341748</v>
      </c>
      <c r="O36" s="4">
        <f t="shared" si="8"/>
        <v>158.66804607805827</v>
      </c>
    </row>
    <row r="37" spans="1:15" ht="12.75">
      <c r="A37" t="s">
        <v>5</v>
      </c>
      <c r="B37">
        <v>1998</v>
      </c>
      <c r="C37">
        <v>3178.65</v>
      </c>
      <c r="D37">
        <f t="shared" si="1"/>
        <v>3178650</v>
      </c>
      <c r="E37">
        <f t="shared" si="2"/>
        <v>31.7865</v>
      </c>
      <c r="F37">
        <v>169</v>
      </c>
      <c r="G37" s="1">
        <f t="shared" si="3"/>
        <v>5.316722507982949E-05</v>
      </c>
      <c r="H37" s="1">
        <f t="shared" si="4"/>
        <v>0.05316722507982949</v>
      </c>
      <c r="K37" s="8">
        <f t="shared" si="5"/>
        <v>18808.579881656806</v>
      </c>
      <c r="L37" s="7">
        <f t="shared" si="6"/>
        <v>564.2573964497042</v>
      </c>
      <c r="M37" s="10">
        <f t="shared" si="7"/>
        <v>0.001772240835994316</v>
      </c>
      <c r="N37" s="4">
        <f t="shared" si="9"/>
        <v>5.3167225079829485</v>
      </c>
      <c r="O37" s="4">
        <f t="shared" si="8"/>
        <v>177.22408359943162</v>
      </c>
    </row>
    <row r="38" spans="1:15" ht="12.75">
      <c r="A38" t="s">
        <v>5</v>
      </c>
      <c r="B38">
        <v>1999</v>
      </c>
      <c r="C38">
        <v>3236.625</v>
      </c>
      <c r="D38">
        <f t="shared" si="1"/>
        <v>3236625</v>
      </c>
      <c r="E38">
        <f t="shared" si="2"/>
        <v>32.36625</v>
      </c>
      <c r="F38">
        <v>113</v>
      </c>
      <c r="G38" s="1">
        <f t="shared" si="3"/>
        <v>3.4912910825319586E-05</v>
      </c>
      <c r="H38" s="1">
        <f t="shared" si="4"/>
        <v>0.03491291082531958</v>
      </c>
      <c r="K38" s="8">
        <f t="shared" si="5"/>
        <v>28642.699115044248</v>
      </c>
      <c r="L38" s="7">
        <f t="shared" si="6"/>
        <v>859.2809734513274</v>
      </c>
      <c r="M38" s="10">
        <f t="shared" si="7"/>
        <v>0.0011637636941773195</v>
      </c>
      <c r="N38" s="4">
        <f t="shared" si="9"/>
        <v>3.4912910825319585</v>
      </c>
      <c r="O38" s="4">
        <f t="shared" si="8"/>
        <v>116.37636941773195</v>
      </c>
    </row>
    <row r="39" spans="1:15" ht="12.75">
      <c r="A39" t="s">
        <v>6</v>
      </c>
      <c r="B39">
        <v>1995</v>
      </c>
      <c r="C39">
        <v>2387.616666666667</v>
      </c>
      <c r="D39">
        <f t="shared" si="1"/>
        <v>2387616.666666667</v>
      </c>
      <c r="E39">
        <f t="shared" si="2"/>
        <v>23.87616666666667</v>
      </c>
      <c r="F39">
        <v>34</v>
      </c>
      <c r="G39" s="1">
        <f t="shared" si="3"/>
        <v>1.4240141842981494E-05</v>
      </c>
      <c r="H39" s="1">
        <f t="shared" si="4"/>
        <v>0.014240141842981495</v>
      </c>
      <c r="K39" s="8">
        <f t="shared" si="5"/>
        <v>70224.01960784315</v>
      </c>
      <c r="L39" s="7">
        <f t="shared" si="6"/>
        <v>2106.720588235294</v>
      </c>
      <c r="M39" s="10">
        <f t="shared" si="7"/>
        <v>0.00047467139476604984</v>
      </c>
      <c r="N39" s="4">
        <f t="shared" si="9"/>
        <v>1.4240141842981493</v>
      </c>
      <c r="O39" s="4">
        <f t="shared" si="8"/>
        <v>47.467139476604984</v>
      </c>
    </row>
    <row r="40" spans="1:15" ht="12.75">
      <c r="A40" t="s">
        <v>6</v>
      </c>
      <c r="B40">
        <v>1996</v>
      </c>
      <c r="C40">
        <v>2442.3333333333335</v>
      </c>
      <c r="D40">
        <f t="shared" si="1"/>
        <v>2442333.3333333335</v>
      </c>
      <c r="E40">
        <f t="shared" si="2"/>
        <v>24.423333333333336</v>
      </c>
      <c r="F40">
        <v>24</v>
      </c>
      <c r="G40" s="1">
        <f t="shared" si="3"/>
        <v>9.826668486420089E-06</v>
      </c>
      <c r="H40" s="1">
        <f t="shared" si="4"/>
        <v>0.00982666848642009</v>
      </c>
      <c r="K40" s="8">
        <f t="shared" si="5"/>
        <v>101763.88888888889</v>
      </c>
      <c r="L40" s="7">
        <f t="shared" si="6"/>
        <v>3052.9166666666665</v>
      </c>
      <c r="M40" s="10">
        <f t="shared" si="7"/>
        <v>0.00032755561621400305</v>
      </c>
      <c r="N40" s="4">
        <f t="shared" si="9"/>
        <v>0.9826668486420089</v>
      </c>
      <c r="O40" s="4">
        <f t="shared" si="8"/>
        <v>32.755561621400304</v>
      </c>
    </row>
    <row r="41" spans="1:15" ht="12.75">
      <c r="A41" t="s">
        <v>6</v>
      </c>
      <c r="B41">
        <v>1997</v>
      </c>
      <c r="C41">
        <v>2499.8</v>
      </c>
      <c r="D41">
        <f t="shared" si="1"/>
        <v>2499800</v>
      </c>
      <c r="E41">
        <f t="shared" si="2"/>
        <v>24.998</v>
      </c>
      <c r="F41">
        <v>34</v>
      </c>
      <c r="G41" s="1">
        <f t="shared" si="3"/>
        <v>1.3601088087046964E-05</v>
      </c>
      <c r="H41" s="1">
        <f t="shared" si="4"/>
        <v>0.013601088087046962</v>
      </c>
      <c r="K41" s="8">
        <f t="shared" si="5"/>
        <v>73523.5294117647</v>
      </c>
      <c r="L41" s="7">
        <f t="shared" si="6"/>
        <v>2205.705882352941</v>
      </c>
      <c r="M41" s="10">
        <f t="shared" si="7"/>
        <v>0.0004533696029015655</v>
      </c>
      <c r="N41" s="4">
        <f t="shared" si="9"/>
        <v>1.3601088087046964</v>
      </c>
      <c r="O41" s="4">
        <f t="shared" si="8"/>
        <v>45.33696029015655</v>
      </c>
    </row>
    <row r="42" spans="1:15" ht="12.75">
      <c r="A42" t="s">
        <v>6</v>
      </c>
      <c r="B42">
        <v>1998</v>
      </c>
      <c r="C42">
        <v>2564.183333333334</v>
      </c>
      <c r="D42">
        <f t="shared" si="1"/>
        <v>2564183.333333334</v>
      </c>
      <c r="E42">
        <f t="shared" si="2"/>
        <v>25.641833333333338</v>
      </c>
      <c r="F42">
        <v>26</v>
      </c>
      <c r="G42" s="1">
        <f t="shared" si="3"/>
        <v>1.0139680600061095E-05</v>
      </c>
      <c r="H42" s="1">
        <f t="shared" si="4"/>
        <v>0.010139680600061096</v>
      </c>
      <c r="K42" s="8">
        <f t="shared" si="5"/>
        <v>98622.43589743592</v>
      </c>
      <c r="L42" s="7">
        <f t="shared" si="6"/>
        <v>2958.6730769230776</v>
      </c>
      <c r="M42" s="10">
        <f t="shared" si="7"/>
        <v>0.0003379893533353699</v>
      </c>
      <c r="N42" s="4">
        <f t="shared" si="9"/>
        <v>1.0139680600061096</v>
      </c>
      <c r="O42" s="4">
        <f t="shared" si="8"/>
        <v>33.79893533353699</v>
      </c>
    </row>
    <row r="43" spans="1:15" ht="12.75">
      <c r="A43" t="s">
        <v>6</v>
      </c>
      <c r="B43">
        <v>1999</v>
      </c>
      <c r="C43">
        <v>2622.2</v>
      </c>
      <c r="D43">
        <f t="shared" si="1"/>
        <v>2622200</v>
      </c>
      <c r="E43">
        <f t="shared" si="2"/>
        <v>26.222</v>
      </c>
      <c r="F43">
        <v>32</v>
      </c>
      <c r="G43" s="1">
        <f t="shared" si="3"/>
        <v>1.2203493249942796E-05</v>
      </c>
      <c r="H43" s="1">
        <f t="shared" si="4"/>
        <v>0.012203493249942797</v>
      </c>
      <c r="K43" s="8">
        <f t="shared" si="5"/>
        <v>81943.75</v>
      </c>
      <c r="L43" s="7">
        <f t="shared" si="6"/>
        <v>2458.3125</v>
      </c>
      <c r="M43" s="10">
        <f t="shared" si="7"/>
        <v>0.00040678310833142654</v>
      </c>
      <c r="N43" s="4">
        <f t="shared" si="9"/>
        <v>1.2203493249942796</v>
      </c>
      <c r="O43" s="4">
        <f t="shared" si="8"/>
        <v>40.67831083314265</v>
      </c>
    </row>
    <row r="44" spans="1:15" ht="12.75">
      <c r="A44" t="s">
        <v>7</v>
      </c>
      <c r="B44">
        <v>1998</v>
      </c>
      <c r="C44">
        <v>589.1</v>
      </c>
      <c r="D44">
        <f t="shared" si="1"/>
        <v>589100</v>
      </c>
      <c r="E44">
        <f t="shared" si="2"/>
        <v>5.891</v>
      </c>
      <c r="F44">
        <v>2</v>
      </c>
      <c r="G44" s="1">
        <f t="shared" si="3"/>
        <v>3.3950093362756746E-06</v>
      </c>
      <c r="H44" s="1">
        <f t="shared" si="4"/>
        <v>0.0033950093362756745</v>
      </c>
      <c r="K44" s="8">
        <f t="shared" si="5"/>
        <v>294550</v>
      </c>
      <c r="L44" s="7">
        <f t="shared" si="6"/>
        <v>8836.5</v>
      </c>
      <c r="M44" s="10">
        <f t="shared" si="7"/>
        <v>0.00011316697787585583</v>
      </c>
      <c r="N44" s="4">
        <f t="shared" si="9"/>
        <v>0.3395009336275675</v>
      </c>
      <c r="O44" s="4">
        <f t="shared" si="8"/>
        <v>11.316697787585582</v>
      </c>
    </row>
    <row r="45" spans="1:15" ht="12.75">
      <c r="A45" t="s">
        <v>7</v>
      </c>
      <c r="B45">
        <v>1999</v>
      </c>
      <c r="C45">
        <v>605.8416666666666</v>
      </c>
      <c r="D45">
        <f t="shared" si="1"/>
        <v>605841.6666666666</v>
      </c>
      <c r="E45">
        <f t="shared" si="2"/>
        <v>6.058416666666666</v>
      </c>
      <c r="F45">
        <v>8</v>
      </c>
      <c r="G45" s="1">
        <f t="shared" si="3"/>
        <v>1.3204770223243147E-05</v>
      </c>
      <c r="H45" s="1">
        <f t="shared" si="4"/>
        <v>0.013204770223243149</v>
      </c>
      <c r="K45" s="8">
        <f t="shared" si="5"/>
        <v>75730.20833333333</v>
      </c>
      <c r="L45" s="7">
        <f t="shared" si="6"/>
        <v>2271.9062499999995</v>
      </c>
      <c r="M45" s="10">
        <f t="shared" si="7"/>
        <v>0.00044015900744143833</v>
      </c>
      <c r="N45" s="4">
        <f t="shared" si="9"/>
        <v>1.3204770223243147</v>
      </c>
      <c r="O45" s="4">
        <f t="shared" si="8"/>
        <v>44.01590074414383</v>
      </c>
    </row>
    <row r="46" spans="1:15" ht="12.75">
      <c r="A46" t="s">
        <v>8</v>
      </c>
      <c r="B46">
        <v>1992</v>
      </c>
      <c r="C46">
        <v>3457.9750000000004</v>
      </c>
      <c r="D46">
        <f t="shared" si="1"/>
        <v>3457975.0000000005</v>
      </c>
      <c r="E46">
        <f t="shared" si="2"/>
        <v>34.579750000000004</v>
      </c>
      <c r="F46">
        <v>17</v>
      </c>
      <c r="G46" s="1">
        <f t="shared" si="3"/>
        <v>4.916172037102639E-06</v>
      </c>
      <c r="H46" s="1">
        <f t="shared" si="4"/>
        <v>0.0049161720371026394</v>
      </c>
      <c r="K46" s="8">
        <f t="shared" si="5"/>
        <v>203410.29411764708</v>
      </c>
      <c r="L46" s="7">
        <f t="shared" si="6"/>
        <v>6102.308823529413</v>
      </c>
      <c r="M46" s="10">
        <f t="shared" si="7"/>
        <v>0.00016387240123675462</v>
      </c>
      <c r="N46" s="4">
        <f t="shared" si="9"/>
        <v>0.4916172037102639</v>
      </c>
      <c r="O46" s="4">
        <f t="shared" si="8"/>
        <v>16.38724012367546</v>
      </c>
    </row>
    <row r="47" spans="1:15" ht="12.75">
      <c r="A47" t="s">
        <v>8</v>
      </c>
      <c r="B47">
        <v>1993</v>
      </c>
      <c r="C47">
        <v>3492.9166666666665</v>
      </c>
      <c r="D47">
        <f t="shared" si="1"/>
        <v>3492916.6666666665</v>
      </c>
      <c r="E47">
        <f t="shared" si="2"/>
        <v>34.92916666666667</v>
      </c>
      <c r="F47">
        <v>20</v>
      </c>
      <c r="G47" s="1">
        <f t="shared" si="3"/>
        <v>5.725873792198497E-06</v>
      </c>
      <c r="H47" s="1">
        <f t="shared" si="4"/>
        <v>0.005725873792198497</v>
      </c>
      <c r="K47" s="8">
        <f t="shared" si="5"/>
        <v>174645.8333333333</v>
      </c>
      <c r="L47" s="7">
        <f t="shared" si="6"/>
        <v>5239.374999999999</v>
      </c>
      <c r="M47" s="10">
        <f t="shared" si="7"/>
        <v>0.00019086245973994994</v>
      </c>
      <c r="N47" s="4">
        <f t="shared" si="9"/>
        <v>0.5725873792198497</v>
      </c>
      <c r="O47" s="4">
        <f t="shared" si="8"/>
        <v>19.08624597399499</v>
      </c>
    </row>
    <row r="48" spans="1:15" ht="12.75">
      <c r="A48" t="s">
        <v>8</v>
      </c>
      <c r="B48">
        <v>1994</v>
      </c>
      <c r="C48">
        <v>3552.766666666666</v>
      </c>
      <c r="D48">
        <f t="shared" si="1"/>
        <v>3552766.666666666</v>
      </c>
      <c r="E48">
        <f t="shared" si="2"/>
        <v>35.52766666666666</v>
      </c>
      <c r="F48">
        <v>25</v>
      </c>
      <c r="G48" s="1">
        <f t="shared" si="3"/>
        <v>7.036769466049934E-06</v>
      </c>
      <c r="H48" s="1">
        <f t="shared" si="4"/>
        <v>0.007036769466049934</v>
      </c>
      <c r="K48" s="8">
        <f t="shared" si="5"/>
        <v>142110.66666666663</v>
      </c>
      <c r="L48" s="7">
        <f t="shared" si="6"/>
        <v>4263.319999999999</v>
      </c>
      <c r="M48" s="10">
        <f t="shared" si="7"/>
        <v>0.00023455898220166448</v>
      </c>
      <c r="N48" s="4">
        <f t="shared" si="9"/>
        <v>0.7036769466049935</v>
      </c>
      <c r="O48" s="4">
        <f t="shared" si="8"/>
        <v>23.45589822016645</v>
      </c>
    </row>
    <row r="49" spans="1:15" ht="12.75">
      <c r="A49" t="s">
        <v>8</v>
      </c>
      <c r="B49">
        <v>1995</v>
      </c>
      <c r="C49">
        <v>3600.8</v>
      </c>
      <c r="D49">
        <f t="shared" si="1"/>
        <v>3600800</v>
      </c>
      <c r="E49">
        <f t="shared" si="2"/>
        <v>36.008</v>
      </c>
      <c r="F49">
        <v>30</v>
      </c>
      <c r="G49" s="1">
        <f t="shared" si="3"/>
        <v>8.331481892912686E-06</v>
      </c>
      <c r="H49" s="1">
        <f t="shared" si="4"/>
        <v>0.008331481892912686</v>
      </c>
      <c r="K49" s="8">
        <f t="shared" si="5"/>
        <v>120026.66666666667</v>
      </c>
      <c r="L49" s="7">
        <f t="shared" si="6"/>
        <v>3600.8</v>
      </c>
      <c r="M49" s="10">
        <f t="shared" si="7"/>
        <v>0.0002777160630970895</v>
      </c>
      <c r="N49" s="4">
        <f t="shared" si="9"/>
        <v>0.8331481892912687</v>
      </c>
      <c r="O49" s="4">
        <f t="shared" si="8"/>
        <v>27.771606309708954</v>
      </c>
    </row>
    <row r="50" spans="1:15" ht="12.75">
      <c r="A50" t="s">
        <v>8</v>
      </c>
      <c r="B50">
        <v>1996</v>
      </c>
      <c r="C50">
        <v>3639.141666666667</v>
      </c>
      <c r="D50">
        <f t="shared" si="1"/>
        <v>3639141.666666667</v>
      </c>
      <c r="E50">
        <f t="shared" si="2"/>
        <v>36.39141666666667</v>
      </c>
      <c r="F50">
        <v>20</v>
      </c>
      <c r="G50" s="1">
        <f t="shared" si="3"/>
        <v>5.4958014366940915E-06</v>
      </c>
      <c r="H50" s="1">
        <f t="shared" si="4"/>
        <v>0.005495801436694092</v>
      </c>
      <c r="K50" s="8">
        <f t="shared" si="5"/>
        <v>181957.08333333334</v>
      </c>
      <c r="L50" s="7">
        <f t="shared" si="6"/>
        <v>5458.7125</v>
      </c>
      <c r="M50" s="10">
        <f t="shared" si="7"/>
        <v>0.00018319338122313643</v>
      </c>
      <c r="N50" s="4">
        <f t="shared" si="9"/>
        <v>0.5495801436694092</v>
      </c>
      <c r="O50" s="4">
        <f t="shared" si="8"/>
        <v>18.319338122313642</v>
      </c>
    </row>
    <row r="51" spans="1:15" ht="12.75">
      <c r="A51" t="s">
        <v>8</v>
      </c>
      <c r="B51">
        <v>1997</v>
      </c>
      <c r="C51">
        <v>3724.7083333333335</v>
      </c>
      <c r="D51">
        <f t="shared" si="1"/>
        <v>3724708.3333333335</v>
      </c>
      <c r="E51">
        <f t="shared" si="2"/>
        <v>37.247083333333336</v>
      </c>
      <c r="F51">
        <v>35</v>
      </c>
      <c r="G51" s="1">
        <f t="shared" si="3"/>
        <v>9.396708914568254E-06</v>
      </c>
      <c r="H51" s="1">
        <f t="shared" si="4"/>
        <v>0.009396708914568255</v>
      </c>
      <c r="K51" s="8">
        <f t="shared" si="5"/>
        <v>106420.2380952381</v>
      </c>
      <c r="L51" s="7">
        <f t="shared" si="6"/>
        <v>3192.6071428571427</v>
      </c>
      <c r="M51" s="10">
        <f t="shared" si="7"/>
        <v>0.0003132236304856085</v>
      </c>
      <c r="N51" s="4">
        <f t="shared" si="9"/>
        <v>0.9396708914568255</v>
      </c>
      <c r="O51" s="4">
        <f t="shared" si="8"/>
        <v>31.32236304856085</v>
      </c>
    </row>
    <row r="52" spans="1:15" ht="12.75">
      <c r="A52" t="s">
        <v>8</v>
      </c>
      <c r="B52">
        <v>1998</v>
      </c>
      <c r="C52">
        <v>3801.45</v>
      </c>
      <c r="D52">
        <f t="shared" si="1"/>
        <v>3801450</v>
      </c>
      <c r="E52">
        <f t="shared" si="2"/>
        <v>38.0145</v>
      </c>
      <c r="F52">
        <v>27</v>
      </c>
      <c r="G52" s="1">
        <f t="shared" si="3"/>
        <v>7.102552973207592E-06</v>
      </c>
      <c r="H52" s="1">
        <f t="shared" si="4"/>
        <v>0.0071025529732075925</v>
      </c>
      <c r="K52" s="8">
        <f t="shared" si="5"/>
        <v>140794.44444444444</v>
      </c>
      <c r="L52" s="7">
        <f t="shared" si="6"/>
        <v>4223.833333333333</v>
      </c>
      <c r="M52" s="10">
        <f t="shared" si="7"/>
        <v>0.0002367517657735864</v>
      </c>
      <c r="N52" s="4">
        <f t="shared" si="9"/>
        <v>0.7102552973207592</v>
      </c>
      <c r="O52" s="4">
        <f t="shared" si="8"/>
        <v>23.675176577358638</v>
      </c>
    </row>
    <row r="53" spans="1:15" ht="12.75">
      <c r="A53" t="s">
        <v>8</v>
      </c>
      <c r="B53">
        <v>1999</v>
      </c>
      <c r="C53">
        <v>3901.241666666667</v>
      </c>
      <c r="D53">
        <f t="shared" si="1"/>
        <v>3901241.666666667</v>
      </c>
      <c r="E53">
        <f t="shared" si="2"/>
        <v>39.01241666666667</v>
      </c>
      <c r="F53">
        <v>21</v>
      </c>
      <c r="G53" s="1">
        <f t="shared" si="3"/>
        <v>5.382901597568295E-06</v>
      </c>
      <c r="H53" s="1">
        <f t="shared" si="4"/>
        <v>0.005382901597568295</v>
      </c>
      <c r="K53" s="8">
        <f t="shared" si="5"/>
        <v>185773.41269841272</v>
      </c>
      <c r="L53" s="7">
        <f t="shared" si="6"/>
        <v>5573.202380952381</v>
      </c>
      <c r="M53" s="10">
        <f t="shared" si="7"/>
        <v>0.00017943005325227654</v>
      </c>
      <c r="N53" s="4">
        <f t="shared" si="9"/>
        <v>0.5382901597568295</v>
      </c>
      <c r="O53" s="4">
        <f t="shared" si="8"/>
        <v>17.943005325227652</v>
      </c>
    </row>
    <row r="54" spans="1:15" ht="12.75">
      <c r="A54" t="s">
        <v>9</v>
      </c>
      <c r="B54">
        <v>1996</v>
      </c>
      <c r="C54">
        <v>441.575</v>
      </c>
      <c r="D54">
        <f t="shared" si="1"/>
        <v>441575</v>
      </c>
      <c r="E54">
        <f t="shared" si="2"/>
        <v>4.41575</v>
      </c>
      <c r="F54">
        <v>2</v>
      </c>
      <c r="G54" s="1">
        <f t="shared" si="3"/>
        <v>4.529241918133953E-06</v>
      </c>
      <c r="H54" s="1">
        <f t="shared" si="4"/>
        <v>0.004529241918133952</v>
      </c>
      <c r="K54" s="8">
        <f t="shared" si="5"/>
        <v>220787.5</v>
      </c>
      <c r="L54" s="7">
        <f t="shared" si="6"/>
        <v>6623.625</v>
      </c>
      <c r="M54" s="10">
        <f t="shared" si="7"/>
        <v>0.00015097473060446506</v>
      </c>
      <c r="N54" s="4">
        <f t="shared" si="9"/>
        <v>0.4529241918133952</v>
      </c>
      <c r="O54" s="4">
        <f t="shared" si="8"/>
        <v>15.097473060446507</v>
      </c>
    </row>
    <row r="55" spans="1:15" ht="12.75">
      <c r="A55" t="s">
        <v>9</v>
      </c>
      <c r="B55">
        <v>1997</v>
      </c>
      <c r="C55">
        <v>449.9916666666666</v>
      </c>
      <c r="D55">
        <f t="shared" si="1"/>
        <v>449991.6666666666</v>
      </c>
      <c r="E55">
        <f t="shared" si="2"/>
        <v>4.499916666666667</v>
      </c>
      <c r="F55">
        <v>14</v>
      </c>
      <c r="G55" s="1">
        <f t="shared" si="3"/>
        <v>3.111168725346766E-05</v>
      </c>
      <c r="H55" s="1">
        <f t="shared" si="4"/>
        <v>0.03111168725346766</v>
      </c>
      <c r="K55" s="8">
        <f t="shared" si="5"/>
        <v>32142.2619047619</v>
      </c>
      <c r="L55" s="7">
        <f t="shared" si="6"/>
        <v>964.267857142857</v>
      </c>
      <c r="M55" s="10">
        <f t="shared" si="7"/>
        <v>0.0010370562417822554</v>
      </c>
      <c r="N55" s="4">
        <f t="shared" si="9"/>
        <v>3.111168725346766</v>
      </c>
      <c r="O55" s="4">
        <f t="shared" si="8"/>
        <v>103.70562417822553</v>
      </c>
    </row>
    <row r="56" spans="1:15" ht="12.75">
      <c r="A56" t="s">
        <v>9</v>
      </c>
      <c r="B56">
        <v>1998</v>
      </c>
      <c r="C56">
        <v>458.04166666666674</v>
      </c>
      <c r="D56">
        <f t="shared" si="1"/>
        <v>458041.66666666674</v>
      </c>
      <c r="E56">
        <f t="shared" si="2"/>
        <v>4.580416666666667</v>
      </c>
      <c r="F56">
        <v>5</v>
      </c>
      <c r="G56" s="1">
        <f t="shared" si="3"/>
        <v>1.091603747839534E-05</v>
      </c>
      <c r="H56" s="1">
        <f t="shared" si="4"/>
        <v>0.01091603747839534</v>
      </c>
      <c r="K56" s="8">
        <f t="shared" si="5"/>
        <v>91608.33333333334</v>
      </c>
      <c r="L56" s="7">
        <f t="shared" si="6"/>
        <v>2748.2500000000005</v>
      </c>
      <c r="M56" s="10">
        <f t="shared" si="7"/>
        <v>0.0003638679159465114</v>
      </c>
      <c r="N56" s="4">
        <f t="shared" si="9"/>
        <v>1.091603747839534</v>
      </c>
      <c r="O56" s="4">
        <f t="shared" si="8"/>
        <v>36.386791594651136</v>
      </c>
    </row>
    <row r="57" spans="1:15" ht="12.75">
      <c r="A57" t="s">
        <v>9</v>
      </c>
      <c r="B57">
        <v>1999</v>
      </c>
      <c r="C57">
        <v>465.51666666666665</v>
      </c>
      <c r="D57">
        <f t="shared" si="1"/>
        <v>465516.6666666666</v>
      </c>
      <c r="E57">
        <f t="shared" si="2"/>
        <v>4.655166666666666</v>
      </c>
      <c r="F57">
        <v>5</v>
      </c>
      <c r="G57" s="1">
        <f t="shared" si="3"/>
        <v>1.0740754000930867E-05</v>
      </c>
      <c r="H57" s="1">
        <f t="shared" si="4"/>
        <v>0.010740754000930866</v>
      </c>
      <c r="K57" s="8">
        <f t="shared" si="5"/>
        <v>93103.33333333333</v>
      </c>
      <c r="L57" s="7">
        <f t="shared" si="6"/>
        <v>2793.0999999999995</v>
      </c>
      <c r="M57" s="10">
        <f t="shared" si="7"/>
        <v>0.00035802513336436224</v>
      </c>
      <c r="N57" s="4">
        <f t="shared" si="9"/>
        <v>1.0740754000930866</v>
      </c>
      <c r="O57" s="4">
        <f t="shared" si="8"/>
        <v>35.80251333643622</v>
      </c>
    </row>
    <row r="58" spans="1:15" ht="12.75">
      <c r="A58" t="s">
        <v>10</v>
      </c>
      <c r="B58">
        <v>1993</v>
      </c>
      <c r="C58">
        <v>257.4166666666667</v>
      </c>
      <c r="D58">
        <f t="shared" si="1"/>
        <v>257416.6666666667</v>
      </c>
      <c r="E58">
        <f t="shared" si="2"/>
        <v>2.5741666666666667</v>
      </c>
      <c r="F58">
        <v>4</v>
      </c>
      <c r="G58" s="1">
        <f t="shared" si="3"/>
        <v>1.5539009388151506E-05</v>
      </c>
      <c r="H58" s="1">
        <f t="shared" si="4"/>
        <v>0.015539009388151503</v>
      </c>
      <c r="K58" s="8">
        <f t="shared" si="5"/>
        <v>64354.16666666667</v>
      </c>
      <c r="L58" s="7">
        <f t="shared" si="6"/>
        <v>1930.625</v>
      </c>
      <c r="M58" s="10">
        <f t="shared" si="7"/>
        <v>0.0005179669796050502</v>
      </c>
      <c r="N58" s="4">
        <f t="shared" si="9"/>
        <v>1.5539009388151503</v>
      </c>
      <c r="O58" s="4">
        <f t="shared" si="8"/>
        <v>51.79669796050502</v>
      </c>
    </row>
    <row r="59" spans="1:15" ht="12.75">
      <c r="A59" t="s">
        <v>10</v>
      </c>
      <c r="B59">
        <v>1994</v>
      </c>
      <c r="C59">
        <v>263.9833333333333</v>
      </c>
      <c r="D59">
        <f t="shared" si="1"/>
        <v>263983.3333333333</v>
      </c>
      <c r="E59">
        <f t="shared" si="2"/>
        <v>2.6398333333333333</v>
      </c>
      <c r="F59">
        <v>5</v>
      </c>
      <c r="G59" s="1">
        <f t="shared" si="3"/>
        <v>1.8940589683692153E-05</v>
      </c>
      <c r="H59" s="1">
        <f t="shared" si="4"/>
        <v>0.018940589683692156</v>
      </c>
      <c r="K59" s="8">
        <f t="shared" si="5"/>
        <v>52796.666666666664</v>
      </c>
      <c r="L59" s="7">
        <f t="shared" si="6"/>
        <v>1583.8999999999999</v>
      </c>
      <c r="M59" s="10">
        <f t="shared" si="7"/>
        <v>0.0006313529894564051</v>
      </c>
      <c r="N59" s="4">
        <f t="shared" si="9"/>
        <v>1.8940589683692153</v>
      </c>
      <c r="O59" s="4">
        <f t="shared" si="8"/>
        <v>63.135298945640514</v>
      </c>
    </row>
    <row r="60" spans="1:15" ht="12.75">
      <c r="A60" t="s">
        <v>10</v>
      </c>
      <c r="B60">
        <v>1995</v>
      </c>
      <c r="C60">
        <v>270.225</v>
      </c>
      <c r="D60">
        <f t="shared" si="1"/>
        <v>270225</v>
      </c>
      <c r="E60">
        <f t="shared" si="2"/>
        <v>2.70225</v>
      </c>
      <c r="F60">
        <v>2</v>
      </c>
      <c r="G60" s="1">
        <f t="shared" si="3"/>
        <v>7.401239707651032E-06</v>
      </c>
      <c r="H60" s="1">
        <f t="shared" si="4"/>
        <v>0.007401239707651031</v>
      </c>
      <c r="K60" s="8">
        <f t="shared" si="5"/>
        <v>135112.5</v>
      </c>
      <c r="L60" s="7">
        <f t="shared" si="6"/>
        <v>4053.375</v>
      </c>
      <c r="M60" s="10">
        <f t="shared" si="7"/>
        <v>0.00024670799025503437</v>
      </c>
      <c r="N60" s="4">
        <f t="shared" si="9"/>
        <v>0.7401239707651032</v>
      </c>
      <c r="O60" s="4">
        <f t="shared" si="8"/>
        <v>24.670799025503438</v>
      </c>
    </row>
    <row r="61" spans="1:15" ht="12.75">
      <c r="A61" t="s">
        <v>10</v>
      </c>
      <c r="B61">
        <v>1996</v>
      </c>
      <c r="C61">
        <v>275.1166666666667</v>
      </c>
      <c r="D61">
        <f t="shared" si="1"/>
        <v>275116.6666666667</v>
      </c>
      <c r="E61">
        <f t="shared" si="2"/>
        <v>2.7511666666666668</v>
      </c>
      <c r="F61">
        <v>2</v>
      </c>
      <c r="G61" s="1">
        <f t="shared" si="3"/>
        <v>7.269643181680498E-06</v>
      </c>
      <c r="H61" s="1">
        <f t="shared" si="4"/>
        <v>0.007269643181680499</v>
      </c>
      <c r="K61" s="8">
        <f t="shared" si="5"/>
        <v>137558.33333333334</v>
      </c>
      <c r="L61" s="7">
        <f t="shared" si="6"/>
        <v>4126.75</v>
      </c>
      <c r="M61" s="10">
        <f t="shared" si="7"/>
        <v>0.00024232143938934998</v>
      </c>
      <c r="N61" s="4">
        <f t="shared" si="9"/>
        <v>0.7269643181680499</v>
      </c>
      <c r="O61" s="4">
        <f t="shared" si="8"/>
        <v>24.232143938934996</v>
      </c>
    </row>
    <row r="62" spans="1:15" ht="12.75">
      <c r="A62" t="s">
        <v>10</v>
      </c>
      <c r="B62">
        <v>1997</v>
      </c>
      <c r="C62">
        <v>279.4166666666667</v>
      </c>
      <c r="D62">
        <f t="shared" si="1"/>
        <v>279416.6666666667</v>
      </c>
      <c r="E62">
        <f t="shared" si="2"/>
        <v>2.794166666666667</v>
      </c>
      <c r="F62">
        <v>6</v>
      </c>
      <c r="G62" s="1">
        <f t="shared" si="3"/>
        <v>2.147330748583358E-05</v>
      </c>
      <c r="H62" s="1">
        <f t="shared" si="4"/>
        <v>0.02147330748583358</v>
      </c>
      <c r="K62" s="8">
        <f t="shared" si="5"/>
        <v>46569.444444444445</v>
      </c>
      <c r="L62" s="7">
        <f t="shared" si="6"/>
        <v>1397.0833333333333</v>
      </c>
      <c r="M62" s="10">
        <f t="shared" si="7"/>
        <v>0.0007157769161944528</v>
      </c>
      <c r="N62" s="4">
        <f t="shared" si="9"/>
        <v>2.147330748583358</v>
      </c>
      <c r="O62" s="4">
        <f t="shared" si="8"/>
        <v>71.57769161944528</v>
      </c>
    </row>
    <row r="63" spans="1:15" ht="12.75">
      <c r="A63" t="s">
        <v>10</v>
      </c>
      <c r="B63">
        <v>1998</v>
      </c>
      <c r="C63">
        <v>285.0416666666667</v>
      </c>
      <c r="D63">
        <f t="shared" si="1"/>
        <v>285041.6666666667</v>
      </c>
      <c r="E63">
        <f t="shared" si="2"/>
        <v>2.850416666666667</v>
      </c>
      <c r="F63">
        <v>6</v>
      </c>
      <c r="G63" s="1">
        <f t="shared" si="3"/>
        <v>2.104955415874872E-05</v>
      </c>
      <c r="H63" s="1">
        <f t="shared" si="4"/>
        <v>0.02104955415874872</v>
      </c>
      <c r="K63" s="8">
        <f t="shared" si="5"/>
        <v>47506.944444444445</v>
      </c>
      <c r="L63" s="7">
        <f t="shared" si="6"/>
        <v>1425.2083333333333</v>
      </c>
      <c r="M63" s="10">
        <f t="shared" si="7"/>
        <v>0.000701651805291624</v>
      </c>
      <c r="N63" s="4">
        <f t="shared" si="9"/>
        <v>2.104955415874872</v>
      </c>
      <c r="O63" s="4">
        <f t="shared" si="8"/>
        <v>70.1651805291624</v>
      </c>
    </row>
    <row r="64" spans="1:15" ht="12.75">
      <c r="A64" t="s">
        <v>10</v>
      </c>
      <c r="B64">
        <v>1999</v>
      </c>
      <c r="C64">
        <v>291.56666666666666</v>
      </c>
      <c r="D64">
        <f t="shared" si="1"/>
        <v>291566.6666666667</v>
      </c>
      <c r="E64">
        <f t="shared" si="2"/>
        <v>2.915666666666667</v>
      </c>
      <c r="F64">
        <v>4</v>
      </c>
      <c r="G64" s="1">
        <f t="shared" si="3"/>
        <v>1.3718989367783239E-05</v>
      </c>
      <c r="H64" s="1">
        <f t="shared" si="4"/>
        <v>0.01371898936778324</v>
      </c>
      <c r="K64" s="8">
        <f t="shared" si="5"/>
        <v>72891.66666666667</v>
      </c>
      <c r="L64" s="7">
        <f t="shared" si="6"/>
        <v>2186.75</v>
      </c>
      <c r="M64" s="10">
        <f t="shared" si="7"/>
        <v>0.00045729964559277465</v>
      </c>
      <c r="N64" s="4">
        <f t="shared" si="9"/>
        <v>1.3718989367783239</v>
      </c>
      <c r="O64" s="4">
        <f t="shared" si="8"/>
        <v>45.72996455927747</v>
      </c>
    </row>
    <row r="65" spans="1:15" ht="12.75">
      <c r="A65" t="s">
        <v>11</v>
      </c>
      <c r="B65">
        <v>1996</v>
      </c>
      <c r="C65">
        <v>2600.5833333333335</v>
      </c>
      <c r="D65">
        <f t="shared" si="1"/>
        <v>2600583.3333333335</v>
      </c>
      <c r="E65">
        <f t="shared" si="2"/>
        <v>26.005833333333335</v>
      </c>
      <c r="F65">
        <v>43</v>
      </c>
      <c r="G65" s="1">
        <f t="shared" si="3"/>
        <v>1.6534751818502257E-05</v>
      </c>
      <c r="H65" s="1">
        <f t="shared" si="4"/>
        <v>0.01653475181850226</v>
      </c>
      <c r="K65" s="8">
        <f t="shared" si="5"/>
        <v>60478.68217054264</v>
      </c>
      <c r="L65" s="7">
        <f t="shared" si="6"/>
        <v>1814.360465116279</v>
      </c>
      <c r="M65" s="10">
        <f t="shared" si="7"/>
        <v>0.0005511583939500753</v>
      </c>
      <c r="N65" s="4">
        <f t="shared" si="9"/>
        <v>1.6534751818502258</v>
      </c>
      <c r="O65" s="4">
        <f t="shared" si="8"/>
        <v>55.115839395007534</v>
      </c>
    </row>
    <row r="66" spans="1:15" ht="12.75">
      <c r="A66" t="s">
        <v>11</v>
      </c>
      <c r="B66">
        <v>1997</v>
      </c>
      <c r="C66">
        <v>2655.691666666667</v>
      </c>
      <c r="D66">
        <f>C66*1000</f>
        <v>2655691.666666667</v>
      </c>
      <c r="E66">
        <f>D66/100000</f>
        <v>26.55691666666667</v>
      </c>
      <c r="F66">
        <v>61</v>
      </c>
      <c r="G66" s="1">
        <f t="shared" si="3"/>
        <v>2.296953398832068E-05</v>
      </c>
      <c r="H66" s="1">
        <f t="shared" si="4"/>
        <v>0.02296953398832068</v>
      </c>
      <c r="K66" s="8">
        <f t="shared" si="5"/>
        <v>43535.928961748636</v>
      </c>
      <c r="L66" s="7">
        <f t="shared" si="6"/>
        <v>1306.077868852459</v>
      </c>
      <c r="M66" s="10">
        <f t="shared" si="7"/>
        <v>0.0007656511329440228</v>
      </c>
      <c r="N66" s="4">
        <f t="shared" si="9"/>
        <v>2.296953398832068</v>
      </c>
      <c r="O66" s="4">
        <f t="shared" si="8"/>
        <v>76.56511329440228</v>
      </c>
    </row>
    <row r="67" spans="1:15" ht="12.75">
      <c r="A67" t="s">
        <v>11</v>
      </c>
      <c r="B67">
        <v>1998</v>
      </c>
      <c r="C67">
        <v>2718.0666666666666</v>
      </c>
      <c r="D67">
        <f>C67*1000</f>
        <v>2718066.6666666665</v>
      </c>
      <c r="E67">
        <f>D67/100000</f>
        <v>27.180666666666664</v>
      </c>
      <c r="F67">
        <v>64</v>
      </c>
      <c r="G67" s="1">
        <f>F67/D67</f>
        <v>2.354614799735106E-05</v>
      </c>
      <c r="H67" s="1">
        <f>F67/C67</f>
        <v>0.02354614799735106</v>
      </c>
      <c r="K67" s="8">
        <f>D67/F67</f>
        <v>42469.791666666664</v>
      </c>
      <c r="L67" s="7">
        <f>(D67*$J$5)/F67</f>
        <v>1274.0937499999998</v>
      </c>
      <c r="M67" s="10">
        <f>1/L67</f>
        <v>0.000784871599911702</v>
      </c>
      <c r="N67" s="4">
        <f t="shared" si="9"/>
        <v>2.354614799735106</v>
      </c>
      <c r="O67" s="4">
        <f>(F67*$J$3)/(D67*$J$5)</f>
        <v>78.4871599911702</v>
      </c>
    </row>
    <row r="68" spans="1:15" ht="12.75">
      <c r="A68" t="s">
        <v>11</v>
      </c>
      <c r="B68">
        <v>1999</v>
      </c>
      <c r="C68">
        <v>2783.9249999999997</v>
      </c>
      <c r="D68">
        <f>C68*1000</f>
        <v>2783924.9999999995</v>
      </c>
      <c r="E68">
        <f>D68/100000</f>
        <v>27.839249999999996</v>
      </c>
      <c r="F68">
        <v>65</v>
      </c>
      <c r="G68" s="1">
        <f>F68/D68</f>
        <v>2.334833014538826E-05</v>
      </c>
      <c r="H68" s="1">
        <f>F68/C68</f>
        <v>0.023348330145388257</v>
      </c>
      <c r="K68" s="8">
        <f>D68/F68</f>
        <v>42829.615384615376</v>
      </c>
      <c r="L68" s="7">
        <f>(D68*$J$5)/F68</f>
        <v>1284.8884615384613</v>
      </c>
      <c r="M68" s="10">
        <f>1/L68</f>
        <v>0.000778277671512942</v>
      </c>
      <c r="N68" s="4">
        <f t="shared" si="9"/>
        <v>2.334833014538826</v>
      </c>
      <c r="O68" s="4">
        <f>(F68*$J$3)/(D68*$J$5)</f>
        <v>77.8277671512942</v>
      </c>
    </row>
    <row r="69" spans="7:15" ht="19.5" customHeight="1">
      <c r="G69" s="1"/>
      <c r="H69" s="1"/>
      <c r="J69" s="26" t="s">
        <v>39</v>
      </c>
      <c r="K69" s="26"/>
      <c r="L69" s="26"/>
      <c r="M69" s="26"/>
      <c r="N69" s="26"/>
      <c r="O69" s="26"/>
    </row>
    <row r="70" spans="7:15" s="11" customFormat="1" ht="55.5" customHeight="1">
      <c r="G70" s="12"/>
      <c r="H70" s="12"/>
      <c r="J70" s="17"/>
      <c r="K70" s="18" t="s">
        <v>30</v>
      </c>
      <c r="L70" s="19" t="s">
        <v>31</v>
      </c>
      <c r="M70" s="20" t="s">
        <v>32</v>
      </c>
      <c r="N70" s="21" t="s">
        <v>33</v>
      </c>
      <c r="O70" s="21" t="s">
        <v>27</v>
      </c>
    </row>
    <row r="71" spans="1:15" ht="12.75">
      <c r="A71" t="s">
        <v>21</v>
      </c>
      <c r="D71" s="3">
        <f>SUM(D2:D68)</f>
        <v>196121933.33333322</v>
      </c>
      <c r="E71">
        <f>D71/100000</f>
        <v>1961.2193333333323</v>
      </c>
      <c r="F71">
        <f>SUM(F2:F68)</f>
        <v>3283</v>
      </c>
      <c r="G71" s="1">
        <f>F71/D71</f>
        <v>1.673958615541557E-05</v>
      </c>
      <c r="J71" t="s">
        <v>34</v>
      </c>
      <c r="K71" s="5">
        <f>D71/F71</f>
        <v>59738.63336379325</v>
      </c>
      <c r="L71" s="7">
        <f>(D71*$J$5)/F71</f>
        <v>1792.1590009137972</v>
      </c>
      <c r="M71" s="10">
        <f>1/L71</f>
        <v>0.0005579862051805191</v>
      </c>
      <c r="N71" s="4">
        <f>F71*$J$3/D71</f>
        <v>1.673958615541557</v>
      </c>
      <c r="O71" s="4">
        <f>(F71*$J$3)/(D71*$J$5)</f>
        <v>55.7986205180519</v>
      </c>
    </row>
    <row r="72" spans="1:15" ht="12.75">
      <c r="A72" t="s">
        <v>22</v>
      </c>
      <c r="G72" s="1">
        <f>MAX(G2:G68)</f>
        <v>5.316722507982949E-05</v>
      </c>
      <c r="J72" t="s">
        <v>35</v>
      </c>
      <c r="K72" s="5">
        <f>MAX(K2:K68)</f>
        <v>294550</v>
      </c>
      <c r="L72" s="5">
        <f>MAX(L2:L68)</f>
        <v>8836.5</v>
      </c>
      <c r="M72" s="10">
        <f>MAX(M2:M68)</f>
        <v>0.001772240835994316</v>
      </c>
      <c r="N72" s="4">
        <f>MAX(N2:N68)</f>
        <v>5.3167225079829485</v>
      </c>
      <c r="O72" s="4">
        <f>MAX(O2:O68)</f>
        <v>177.22408359943162</v>
      </c>
    </row>
    <row r="73" spans="1:15" ht="12.75">
      <c r="A73" t="s">
        <v>23</v>
      </c>
      <c r="G73" s="1">
        <f>MIN(G2:G68)</f>
        <v>3.3950093362756746E-06</v>
      </c>
      <c r="J73" t="s">
        <v>36</v>
      </c>
      <c r="K73" s="5">
        <f>MIN(K2:K68)</f>
        <v>18808.579881656806</v>
      </c>
      <c r="L73" s="5">
        <f>MIN(L2:L68)</f>
        <v>564.2573964497042</v>
      </c>
      <c r="M73" s="10">
        <f>MIN(M2:M68)</f>
        <v>0.00011316697787585583</v>
      </c>
      <c r="N73" s="4">
        <f>MIN(N2:N68)</f>
        <v>0.3395009336275675</v>
      </c>
      <c r="O73" s="4">
        <f>MIN(O2:O68)</f>
        <v>11.316697787585582</v>
      </c>
    </row>
    <row r="74" spans="1:15" ht="12.75">
      <c r="A74" t="s">
        <v>24</v>
      </c>
      <c r="G74" s="6">
        <f>STDEV(G2:G68)</f>
        <v>1.2326282978839693E-05</v>
      </c>
      <c r="J74" s="13" t="s">
        <v>37</v>
      </c>
      <c r="K74" s="14">
        <f>STDEV(K2:K68)</f>
        <v>55308.990783439935</v>
      </c>
      <c r="L74" s="14">
        <f>STDEV(L2:L68)</f>
        <v>1659.2697235031983</v>
      </c>
      <c r="M74" s="15">
        <f>STDEV(M2:M68)</f>
        <v>0.00041087609929465644</v>
      </c>
      <c r="N74" s="16">
        <f>STDEV(N2:N68)</f>
        <v>1.232628297883971</v>
      </c>
      <c r="O74" s="16">
        <f>STDEV(O2:O68)</f>
        <v>41.087609929465614</v>
      </c>
    </row>
    <row r="76" spans="10:15" ht="57.75" customHeight="1">
      <c r="J76" s="27" t="s">
        <v>38</v>
      </c>
      <c r="K76" s="27"/>
      <c r="L76" s="27"/>
      <c r="M76" s="27"/>
      <c r="N76" s="27"/>
      <c r="O76" s="27"/>
    </row>
    <row r="77" spans="2:6" ht="12.75">
      <c r="B77" t="s">
        <v>1</v>
      </c>
      <c r="C77" t="s">
        <v>13</v>
      </c>
      <c r="D77" t="s">
        <v>14</v>
      </c>
      <c r="E77" t="s">
        <v>15</v>
      </c>
      <c r="F77" t="s">
        <v>12</v>
      </c>
    </row>
    <row r="80" spans="3:12" ht="12.75">
      <c r="C80" t="s">
        <v>29</v>
      </c>
      <c r="L80" s="3"/>
    </row>
  </sheetData>
  <mergeCells count="2">
    <mergeCell ref="J69:O69"/>
    <mergeCell ref="J76:O7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5">
      <selection activeCell="B31" sqref="B31"/>
    </sheetView>
  </sheetViews>
  <sheetFormatPr defaultColWidth="9.140625" defaultRowHeight="12.75"/>
  <sheetData>
    <row r="1" ht="12.75">
      <c r="A1" t="s">
        <v>50</v>
      </c>
    </row>
    <row r="2" ht="13.5" thickBot="1"/>
    <row r="3" spans="1:2" ht="12.75">
      <c r="A3" s="25" t="s">
        <v>51</v>
      </c>
      <c r="B3" s="25"/>
    </row>
    <row r="4" spans="1:2" ht="12.75">
      <c r="A4" s="22" t="s">
        <v>52</v>
      </c>
      <c r="B4" s="22">
        <v>0.8613451822550195</v>
      </c>
    </row>
    <row r="5" spans="1:2" ht="12.75">
      <c r="A5" s="22" t="s">
        <v>53</v>
      </c>
      <c r="B5" s="22">
        <v>0.7419155229939328</v>
      </c>
    </row>
    <row r="6" spans="1:2" ht="12.75">
      <c r="A6" s="22" t="s">
        <v>54</v>
      </c>
      <c r="B6" s="22">
        <v>0.6902986275927193</v>
      </c>
    </row>
    <row r="7" spans="1:2" ht="12.75">
      <c r="A7" s="22" t="s">
        <v>55</v>
      </c>
      <c r="B7" s="22">
        <v>0.6859677506067094</v>
      </c>
    </row>
    <row r="8" spans="1:2" ht="13.5" thickBot="1">
      <c r="A8" s="23" t="s">
        <v>56</v>
      </c>
      <c r="B8" s="23">
        <v>67</v>
      </c>
    </row>
    <row r="10" ht="13.5" thickBot="1">
      <c r="A10" t="s">
        <v>57</v>
      </c>
    </row>
    <row r="11" spans="1:6" ht="12.75">
      <c r="A11" s="24"/>
      <c r="B11" s="24" t="s">
        <v>62</v>
      </c>
      <c r="C11" s="24" t="s">
        <v>63</v>
      </c>
      <c r="D11" s="24" t="s">
        <v>64</v>
      </c>
      <c r="E11" s="24" t="s">
        <v>65</v>
      </c>
      <c r="F11" s="24" t="s">
        <v>66</v>
      </c>
    </row>
    <row r="12" spans="1:6" ht="12.75">
      <c r="A12" s="22" t="s">
        <v>58</v>
      </c>
      <c r="B12" s="22">
        <v>11</v>
      </c>
      <c r="C12" s="22">
        <v>74.39823985114228</v>
      </c>
      <c r="D12" s="22">
        <v>6.7634763501038435</v>
      </c>
      <c r="E12" s="22">
        <v>14.373501490686163</v>
      </c>
      <c r="F12" s="22">
        <v>1.6103483210614495E-12</v>
      </c>
    </row>
    <row r="13" spans="1:6" ht="12.75">
      <c r="A13" s="22" t="s">
        <v>59</v>
      </c>
      <c r="B13" s="22">
        <v>55</v>
      </c>
      <c r="C13" s="22">
        <v>25.880346517983575</v>
      </c>
      <c r="D13" s="22">
        <v>0.4705517548724286</v>
      </c>
      <c r="E13" s="22"/>
      <c r="F13" s="22"/>
    </row>
    <row r="14" spans="1:6" ht="13.5" thickBot="1">
      <c r="A14" s="23" t="s">
        <v>60</v>
      </c>
      <c r="B14" s="23">
        <v>66</v>
      </c>
      <c r="C14" s="23">
        <v>100.27858636912586</v>
      </c>
      <c r="D14" s="23"/>
      <c r="E14" s="23"/>
      <c r="F14" s="23"/>
    </row>
    <row r="15" ht="13.5" thickBot="1"/>
    <row r="16" spans="1:9" ht="12.75">
      <c r="A16" s="24"/>
      <c r="B16" s="24" t="s">
        <v>67</v>
      </c>
      <c r="C16" s="24" t="s">
        <v>55</v>
      </c>
      <c r="D16" s="24" t="s">
        <v>68</v>
      </c>
      <c r="E16" s="24" t="s">
        <v>69</v>
      </c>
      <c r="F16" s="24" t="s">
        <v>70</v>
      </c>
      <c r="G16" s="24" t="s">
        <v>71</v>
      </c>
      <c r="H16" s="24" t="s">
        <v>72</v>
      </c>
      <c r="I16" s="24" t="s">
        <v>73</v>
      </c>
    </row>
    <row r="17" spans="1:9" ht="12.75">
      <c r="A17" s="22" t="s">
        <v>61</v>
      </c>
      <c r="B17" s="22">
        <v>4.998581174377728</v>
      </c>
      <c r="C17" s="22">
        <v>1.7188351678838825</v>
      </c>
      <c r="D17" s="22">
        <v>2.9081213066705254</v>
      </c>
      <c r="E17" s="22">
        <v>0.005234973963541542</v>
      </c>
      <c r="F17" s="22">
        <v>1.5539593698426204</v>
      </c>
      <c r="G17" s="22">
        <v>8.443202978912836</v>
      </c>
      <c r="H17" s="22">
        <v>1.5539593698426204</v>
      </c>
      <c r="I17" s="22">
        <v>8.443202978912836</v>
      </c>
    </row>
    <row r="18" spans="1:9" ht="12.75">
      <c r="A18" s="22" t="s">
        <v>1</v>
      </c>
      <c r="B18" s="22">
        <v>-0.616356237754618</v>
      </c>
      <c r="C18" s="22">
        <v>0.29775326622791687</v>
      </c>
      <c r="D18" s="22">
        <v>-2.070023431020316</v>
      </c>
      <c r="E18" s="22">
        <v>0.04315896216147703</v>
      </c>
      <c r="F18" s="22">
        <v>-1.2130669709210444</v>
      </c>
      <c r="G18" s="22">
        <v>-0.019645504588191476</v>
      </c>
      <c r="H18" s="22">
        <v>-1.2130669709210444</v>
      </c>
      <c r="I18" s="22">
        <v>-0.019645504588191476</v>
      </c>
    </row>
    <row r="19" spans="1:9" ht="12.75">
      <c r="A19" s="22" t="s">
        <v>40</v>
      </c>
      <c r="B19" s="22">
        <v>0.7136238830083639</v>
      </c>
      <c r="C19" s="22">
        <v>0.29775326622791687</v>
      </c>
      <c r="D19" s="22">
        <v>2.3966953983373487</v>
      </c>
      <c r="E19" s="22">
        <v>0.019969750840993464</v>
      </c>
      <c r="F19" s="22">
        <v>0.11691314984193735</v>
      </c>
      <c r="G19" s="22">
        <v>1.3103346161747904</v>
      </c>
      <c r="H19" s="22">
        <v>0.11691314984193735</v>
      </c>
      <c r="I19" s="22">
        <v>1.3103346161747904</v>
      </c>
    </row>
    <row r="20" spans="1:9" ht="12.75">
      <c r="A20" s="22" t="s">
        <v>41</v>
      </c>
      <c r="B20" s="22">
        <v>-2.945477657537842</v>
      </c>
      <c r="C20" s="22">
        <v>1.1540491846048568</v>
      </c>
      <c r="D20" s="22">
        <v>-2.552298200831332</v>
      </c>
      <c r="E20" s="22">
        <v>0.013508618612560322</v>
      </c>
      <c r="F20" s="22">
        <v>-5.2582433369193815</v>
      </c>
      <c r="G20" s="22">
        <v>-0.6327119781563018</v>
      </c>
      <c r="H20" s="22">
        <v>-5.2582433369193815</v>
      </c>
      <c r="I20" s="22">
        <v>-0.6327119781563018</v>
      </c>
    </row>
    <row r="21" spans="1:9" ht="12.75">
      <c r="A21" s="22" t="s">
        <v>42</v>
      </c>
      <c r="B21" s="22">
        <v>-2.0447699468968565</v>
      </c>
      <c r="C21" s="22">
        <v>1.1540491846048568</v>
      </c>
      <c r="D21" s="22">
        <v>-1.7718221841619168</v>
      </c>
      <c r="E21" s="22">
        <v>0.08196360010064552</v>
      </c>
      <c r="F21" s="22">
        <v>-4.357535626278397</v>
      </c>
      <c r="G21" s="22">
        <v>0.26799573248468356</v>
      </c>
      <c r="H21" s="22">
        <v>-4.357535626278397</v>
      </c>
      <c r="I21" s="22">
        <v>0.26799573248468356</v>
      </c>
    </row>
    <row r="22" spans="1:9" ht="12.75">
      <c r="A22" s="22" t="s">
        <v>3</v>
      </c>
      <c r="B22" s="22">
        <v>-3.6933321221321407</v>
      </c>
      <c r="C22" s="22">
        <v>1.4422151242896466</v>
      </c>
      <c r="D22" s="22">
        <v>-2.5608746295399354</v>
      </c>
      <c r="E22" s="22">
        <v>0.01321499682710143</v>
      </c>
      <c r="F22" s="22">
        <v>-6.583595107660045</v>
      </c>
      <c r="G22" s="22">
        <v>-0.8030691366042362</v>
      </c>
      <c r="H22" s="22">
        <v>-6.583595107660045</v>
      </c>
      <c r="I22" s="22">
        <v>-0.8030691366042362</v>
      </c>
    </row>
    <row r="23" spans="1:9" ht="12.75">
      <c r="A23" s="22" t="s">
        <v>43</v>
      </c>
      <c r="B23" s="22">
        <v>-2.821576849683649</v>
      </c>
      <c r="C23" s="22">
        <v>1.437878712195891</v>
      </c>
      <c r="D23" s="22">
        <v>-1.962319092529446</v>
      </c>
      <c r="E23" s="22">
        <v>0.054792576871883214</v>
      </c>
      <c r="F23" s="22">
        <v>-5.70314947331374</v>
      </c>
      <c r="G23" s="22">
        <v>0.0599957739464414</v>
      </c>
      <c r="H23" s="22">
        <v>-5.70314947331374</v>
      </c>
      <c r="I23" s="22">
        <v>0.0599957739464414</v>
      </c>
    </row>
    <row r="24" spans="1:9" ht="12.75">
      <c r="A24" s="22" t="s">
        <v>45</v>
      </c>
      <c r="B24" s="22">
        <v>-2.1281476305459717</v>
      </c>
      <c r="C24" s="22">
        <v>2.011652328784193</v>
      </c>
      <c r="D24" s="22">
        <v>-1.0579102562082319</v>
      </c>
      <c r="E24" s="22">
        <v>0.29472075301124145</v>
      </c>
      <c r="F24" s="22">
        <v>-6.159587994548332</v>
      </c>
      <c r="G24" s="22">
        <v>1.903292733456389</v>
      </c>
      <c r="H24" s="22">
        <v>-6.159587994548332</v>
      </c>
      <c r="I24" s="22">
        <v>1.903292733456389</v>
      </c>
    </row>
    <row r="25" spans="1:9" ht="12.75">
      <c r="A25" s="22" t="s">
        <v>74</v>
      </c>
      <c r="B25" s="22">
        <v>-1.624737713791445</v>
      </c>
      <c r="C25" s="22">
        <v>0.6462311370162215</v>
      </c>
      <c r="D25" s="22">
        <v>-2.5141742957375657</v>
      </c>
      <c r="E25" s="22">
        <v>0.014886788418700494</v>
      </c>
      <c r="F25" s="22">
        <v>-2.9198135342822042</v>
      </c>
      <c r="G25" s="22">
        <v>-0.3296618933006856</v>
      </c>
      <c r="H25" s="22">
        <v>-2.9198135342822042</v>
      </c>
      <c r="I25" s="22">
        <v>-0.3296618933006856</v>
      </c>
    </row>
    <row r="26" spans="1:9" ht="12.75">
      <c r="A26" s="22" t="s">
        <v>44</v>
      </c>
      <c r="B26" s="22">
        <v>-4.152576063886192</v>
      </c>
      <c r="C26" s="22">
        <v>1.4348044910603204</v>
      </c>
      <c r="D26" s="22">
        <v>-2.894175540820505</v>
      </c>
      <c r="E26" s="22">
        <v>0.005440510930257376</v>
      </c>
      <c r="F26" s="22">
        <v>-7.02798781220176</v>
      </c>
      <c r="G26" s="22">
        <v>-1.2771643155706243</v>
      </c>
      <c r="H26" s="22">
        <v>-7.02798781220176</v>
      </c>
      <c r="I26" s="22">
        <v>-1.2771643155706243</v>
      </c>
    </row>
    <row r="27" spans="1:9" ht="12.75">
      <c r="A27" s="22" t="s">
        <v>47</v>
      </c>
      <c r="B27" s="22">
        <v>-0.7275260824658083</v>
      </c>
      <c r="C27" s="22">
        <v>0.4850524481292861</v>
      </c>
      <c r="D27" s="22">
        <v>-1.499891579295551</v>
      </c>
      <c r="E27" s="22">
        <v>0.1393613204044074</v>
      </c>
      <c r="F27" s="22">
        <v>-1.6995926717399157</v>
      </c>
      <c r="G27" s="22">
        <v>0.24454050680829897</v>
      </c>
      <c r="H27" s="22">
        <v>-1.6995926717399157</v>
      </c>
      <c r="I27" s="22">
        <v>0.24454050680829897</v>
      </c>
    </row>
    <row r="28" spans="1:9" ht="13.5" thickBot="1">
      <c r="A28" s="23" t="s">
        <v>48</v>
      </c>
      <c r="B28" s="23">
        <v>-2.6493345231186085</v>
      </c>
      <c r="C28" s="23">
        <v>1.1540491846048568</v>
      </c>
      <c r="D28" s="23">
        <v>-2.2956859711535893</v>
      </c>
      <c r="E28" s="23">
        <v>0.025530538108983772</v>
      </c>
      <c r="F28" s="23">
        <v>-4.962100202500149</v>
      </c>
      <c r="G28" s="23">
        <v>-0.3365688437370684</v>
      </c>
      <c r="H28" s="23">
        <v>-4.962100202500149</v>
      </c>
      <c r="I28" s="23">
        <v>-0.3365688437370684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0"/>
  <sheetViews>
    <sheetView tabSelected="1" workbookViewId="0" topLeftCell="AB1">
      <selection activeCell="AC1" sqref="AC1"/>
    </sheetView>
  </sheetViews>
  <sheetFormatPr defaultColWidth="9.140625" defaultRowHeight="12.75"/>
  <cols>
    <col min="12" max="12" width="16.28125" style="0" customWidth="1"/>
    <col min="13" max="13" width="15.00390625" style="0" customWidth="1"/>
    <col min="14" max="14" width="19.57421875" style="0" customWidth="1"/>
    <col min="16" max="16" width="16.28125" style="0" customWidth="1"/>
    <col min="17" max="17" width="10.28125" style="0" bestFit="1" customWidth="1"/>
    <col min="19" max="19" width="16.57421875" style="0" bestFit="1" customWidth="1"/>
    <col min="20" max="20" width="16.28125" style="0" customWidth="1"/>
    <col min="21" max="21" width="15.00390625" style="0" bestFit="1" customWidth="1"/>
    <col min="22" max="22" width="13.8515625" style="0" customWidth="1"/>
    <col min="23" max="23" width="9.140625" style="4" customWidth="1"/>
  </cols>
  <sheetData>
    <row r="1" spans="7:39" ht="12.75">
      <c r="G1" t="s">
        <v>1</v>
      </c>
      <c r="L1" t="s">
        <v>13</v>
      </c>
      <c r="M1" t="s">
        <v>14</v>
      </c>
      <c r="N1" t="s">
        <v>15</v>
      </c>
      <c r="O1" t="s">
        <v>12</v>
      </c>
      <c r="P1" t="s">
        <v>16</v>
      </c>
      <c r="Q1" t="s">
        <v>17</v>
      </c>
      <c r="T1" t="s">
        <v>20</v>
      </c>
      <c r="U1" t="s">
        <v>25</v>
      </c>
      <c r="V1" t="s">
        <v>28</v>
      </c>
      <c r="W1" s="4" t="s">
        <v>18</v>
      </c>
      <c r="X1" t="s">
        <v>27</v>
      </c>
      <c r="AB1" t="s">
        <v>1</v>
      </c>
      <c r="AC1" t="s">
        <v>40</v>
      </c>
      <c r="AD1" t="s">
        <v>41</v>
      </c>
      <c r="AE1" t="s">
        <v>42</v>
      </c>
      <c r="AF1" t="s">
        <v>3</v>
      </c>
      <c r="AG1" t="s">
        <v>43</v>
      </c>
      <c r="AH1" t="s">
        <v>45</v>
      </c>
      <c r="AI1" t="s">
        <v>46</v>
      </c>
      <c r="AJ1" t="s">
        <v>44</v>
      </c>
      <c r="AK1" t="s">
        <v>47</v>
      </c>
      <c r="AL1" t="s">
        <v>48</v>
      </c>
      <c r="AM1" t="s">
        <v>49</v>
      </c>
    </row>
    <row r="2" spans="1:39" ht="12.75">
      <c r="A2" t="s">
        <v>0</v>
      </c>
      <c r="G2">
        <v>1993</v>
      </c>
      <c r="L2">
        <v>12045.783333333335</v>
      </c>
      <c r="M2" s="2">
        <f>L2*1000</f>
        <v>12045783.333333334</v>
      </c>
      <c r="N2">
        <f>M2/100000</f>
        <v>120.45783333333334</v>
      </c>
      <c r="O2">
        <v>159</v>
      </c>
      <c r="P2" s="1">
        <f>O2/M2</f>
        <v>1.3199639707947594E-05</v>
      </c>
      <c r="Q2" s="1">
        <f>O2/L2</f>
        <v>0.013199639707947594</v>
      </c>
      <c r="S2" t="s">
        <v>19</v>
      </c>
      <c r="T2" s="8">
        <f>M2/O2</f>
        <v>75759.64360587002</v>
      </c>
      <c r="U2" s="7">
        <f>(M2*$S$5)/O2</f>
        <v>2272.789308176101</v>
      </c>
      <c r="V2" s="10">
        <f>1/U2</f>
        <v>0.0004399879902649198</v>
      </c>
      <c r="X2" s="4">
        <f>(O2*$S$3)/(M2*$S$5)</f>
        <v>43.99879902649198</v>
      </c>
      <c r="Y2" s="9"/>
      <c r="AA2" s="4">
        <f aca="true" t="shared" si="0" ref="AA2:AA33">O2*$S$3/M2</f>
        <v>1.3199639707947595</v>
      </c>
      <c r="AB2">
        <f>G2-1990</f>
        <v>3</v>
      </c>
      <c r="AC2">
        <v>1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t="s">
        <v>0</v>
      </c>
      <c r="G3">
        <v>1994</v>
      </c>
      <c r="L3">
        <v>12159.233333333332</v>
      </c>
      <c r="M3">
        <f aca="true" t="shared" si="1" ref="M3:M65">L3*1000</f>
        <v>12159233.333333332</v>
      </c>
      <c r="N3">
        <f aca="true" t="shared" si="2" ref="N3:N65">M3/100000</f>
        <v>121.59233333333331</v>
      </c>
      <c r="O3">
        <v>159</v>
      </c>
      <c r="P3" s="1">
        <f aca="true" t="shared" si="3" ref="P3:P66">O3/M3</f>
        <v>1.3076482344007436E-05</v>
      </c>
      <c r="Q3" s="1">
        <f aca="true" t="shared" si="4" ref="Q3:Q66">O3/L3</f>
        <v>0.013076482344007436</v>
      </c>
      <c r="S3">
        <v>100000</v>
      </c>
      <c r="T3" s="8">
        <f aca="true" t="shared" si="5" ref="T3:T66">M3/O3</f>
        <v>76473.16561844863</v>
      </c>
      <c r="U3" s="7">
        <f aca="true" t="shared" si="6" ref="U3:U66">(M3*$S$5)/O3</f>
        <v>2294.1949685534587</v>
      </c>
      <c r="V3" s="10">
        <f aca="true" t="shared" si="7" ref="V3:V66">1/U3</f>
        <v>0.0004358827448002479</v>
      </c>
      <c r="X3" s="4">
        <f aca="true" t="shared" si="8" ref="X3:X66">(O3*$S$3)/(M3*$S$5)</f>
        <v>43.588274480024786</v>
      </c>
      <c r="AA3" s="4">
        <f t="shared" si="0"/>
        <v>1.3076482344007436</v>
      </c>
      <c r="AB3">
        <f aca="true" t="shared" si="9" ref="AB3:AB66">G3-1990</f>
        <v>4</v>
      </c>
      <c r="AC3">
        <v>2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t="s">
        <v>0</v>
      </c>
      <c r="G4">
        <v>1995</v>
      </c>
      <c r="L4">
        <v>12421.633333333333</v>
      </c>
      <c r="M4">
        <f t="shared" si="1"/>
        <v>12421633.333333334</v>
      </c>
      <c r="N4">
        <f t="shared" si="2"/>
        <v>124.21633333333334</v>
      </c>
      <c r="O4">
        <v>161</v>
      </c>
      <c r="P4" s="1">
        <f t="shared" si="3"/>
        <v>1.2961258449640277E-05</v>
      </c>
      <c r="Q4" s="1">
        <f t="shared" si="4"/>
        <v>0.012961258449640278</v>
      </c>
      <c r="S4" t="s">
        <v>26</v>
      </c>
      <c r="T4" s="8">
        <f t="shared" si="5"/>
        <v>77153.00207039338</v>
      </c>
      <c r="U4" s="7">
        <f t="shared" si="6"/>
        <v>2314.590062111801</v>
      </c>
      <c r="V4" s="10">
        <f t="shared" si="7"/>
        <v>0.0004320419483213426</v>
      </c>
      <c r="X4" s="4">
        <f t="shared" si="8"/>
        <v>43.20419483213426</v>
      </c>
      <c r="AA4" s="4">
        <f t="shared" si="0"/>
        <v>1.2961258449640278</v>
      </c>
      <c r="AB4">
        <f t="shared" si="9"/>
        <v>5</v>
      </c>
      <c r="AC4">
        <v>3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t="s">
        <v>0</v>
      </c>
      <c r="G5">
        <v>1996</v>
      </c>
      <c r="L5">
        <v>12742.916666666666</v>
      </c>
      <c r="M5">
        <f t="shared" si="1"/>
        <v>12742916.666666666</v>
      </c>
      <c r="N5">
        <f t="shared" si="2"/>
        <v>127.42916666666666</v>
      </c>
      <c r="O5">
        <v>173</v>
      </c>
      <c r="P5" s="1">
        <f t="shared" si="3"/>
        <v>1.3576169767517903E-05</v>
      </c>
      <c r="Q5" s="1">
        <f t="shared" si="4"/>
        <v>0.013576169767517902</v>
      </c>
      <c r="S5">
        <v>0.03</v>
      </c>
      <c r="T5" s="8">
        <f t="shared" si="5"/>
        <v>73658.47784200385</v>
      </c>
      <c r="U5" s="7">
        <f t="shared" si="6"/>
        <v>2209.754335260115</v>
      </c>
      <c r="V5" s="10">
        <f t="shared" si="7"/>
        <v>0.00045253899225059684</v>
      </c>
      <c r="X5" s="4">
        <f t="shared" si="8"/>
        <v>45.25389922505968</v>
      </c>
      <c r="AA5" s="4">
        <f t="shared" si="0"/>
        <v>1.3576169767517903</v>
      </c>
      <c r="AB5">
        <f t="shared" si="9"/>
        <v>6</v>
      </c>
      <c r="AC5">
        <v>4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t="s">
        <v>0</v>
      </c>
      <c r="G6">
        <v>1997</v>
      </c>
      <c r="L6">
        <v>13129.016666666668</v>
      </c>
      <c r="M6">
        <f t="shared" si="1"/>
        <v>13129016.666666668</v>
      </c>
      <c r="N6">
        <f t="shared" si="2"/>
        <v>131.2901666666667</v>
      </c>
      <c r="O6">
        <v>151</v>
      </c>
      <c r="P6" s="1">
        <f t="shared" si="3"/>
        <v>1.1501242159542285E-05</v>
      </c>
      <c r="Q6" s="1">
        <f t="shared" si="4"/>
        <v>0.011501242159542284</v>
      </c>
      <c r="T6" s="8">
        <f t="shared" si="5"/>
        <v>86947.13024282562</v>
      </c>
      <c r="U6" s="7">
        <f t="shared" si="6"/>
        <v>2608.4139072847684</v>
      </c>
      <c r="V6" s="10">
        <f t="shared" si="7"/>
        <v>0.00038337473865140953</v>
      </c>
      <c r="X6" s="4">
        <f t="shared" si="8"/>
        <v>38.33747386514096</v>
      </c>
      <c r="AA6" s="4">
        <f t="shared" si="0"/>
        <v>1.1501242159542284</v>
      </c>
      <c r="AB6">
        <f t="shared" si="9"/>
        <v>7</v>
      </c>
      <c r="AC6">
        <v>5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2.75">
      <c r="A7" t="s">
        <v>0</v>
      </c>
      <c r="G7">
        <v>1998</v>
      </c>
      <c r="L7">
        <v>13596.066666666666</v>
      </c>
      <c r="M7">
        <f t="shared" si="1"/>
        <v>13596066.666666666</v>
      </c>
      <c r="N7">
        <f t="shared" si="2"/>
        <v>135.96066666666667</v>
      </c>
      <c r="O7">
        <v>127</v>
      </c>
      <c r="P7" s="1">
        <f t="shared" si="3"/>
        <v>9.340936839576153E-06</v>
      </c>
      <c r="Q7" s="1">
        <f t="shared" si="4"/>
        <v>0.009340936839576153</v>
      </c>
      <c r="T7" s="8">
        <f t="shared" si="5"/>
        <v>107055.64304461941</v>
      </c>
      <c r="U7" s="7">
        <f t="shared" si="6"/>
        <v>3211.6692913385823</v>
      </c>
      <c r="V7" s="10">
        <f t="shared" si="7"/>
        <v>0.0003113645613192051</v>
      </c>
      <c r="X7" s="4">
        <f t="shared" si="8"/>
        <v>31.13645613192051</v>
      </c>
      <c r="AA7" s="4">
        <f t="shared" si="0"/>
        <v>0.9340936839576153</v>
      </c>
      <c r="AB7">
        <f t="shared" si="9"/>
        <v>8</v>
      </c>
      <c r="AC7">
        <v>6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t="s">
        <v>0</v>
      </c>
      <c r="G8">
        <v>1999</v>
      </c>
      <c r="L8">
        <v>13991.625</v>
      </c>
      <c r="M8">
        <f t="shared" si="1"/>
        <v>13991625</v>
      </c>
      <c r="N8">
        <f t="shared" si="2"/>
        <v>139.91625</v>
      </c>
      <c r="O8">
        <v>154</v>
      </c>
      <c r="P8" s="1">
        <f t="shared" si="3"/>
        <v>1.1006584295962763E-05</v>
      </c>
      <c r="Q8" s="1">
        <f t="shared" si="4"/>
        <v>0.011006584295962763</v>
      </c>
      <c r="T8" s="8">
        <f t="shared" si="5"/>
        <v>90854.70779220779</v>
      </c>
      <c r="U8" s="7">
        <f t="shared" si="6"/>
        <v>2725.6412337662337</v>
      </c>
      <c r="V8" s="10">
        <f t="shared" si="7"/>
        <v>0.0003668861431987588</v>
      </c>
      <c r="X8" s="4">
        <f t="shared" si="8"/>
        <v>36.68861431987588</v>
      </c>
      <c r="AA8" s="4">
        <f t="shared" si="0"/>
        <v>1.1006584295962762</v>
      </c>
      <c r="AB8">
        <f t="shared" si="9"/>
        <v>9</v>
      </c>
      <c r="AC8">
        <v>7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t="s">
        <v>2</v>
      </c>
      <c r="G9">
        <v>1993</v>
      </c>
      <c r="L9">
        <v>1531.175</v>
      </c>
      <c r="M9">
        <f t="shared" si="1"/>
        <v>1531175</v>
      </c>
      <c r="N9">
        <f t="shared" si="2"/>
        <v>15.31175</v>
      </c>
      <c r="O9">
        <v>20</v>
      </c>
      <c r="P9" s="1">
        <f t="shared" si="3"/>
        <v>1.3061864254575735E-05</v>
      </c>
      <c r="Q9" s="1">
        <f t="shared" si="4"/>
        <v>0.013061864254575735</v>
      </c>
      <c r="T9" s="8">
        <f t="shared" si="5"/>
        <v>76558.75</v>
      </c>
      <c r="U9" s="7">
        <f t="shared" si="6"/>
        <v>2296.7625</v>
      </c>
      <c r="V9" s="10">
        <f t="shared" si="7"/>
        <v>0.0004353954751525245</v>
      </c>
      <c r="X9" s="4">
        <f t="shared" si="8"/>
        <v>43.53954751525245</v>
      </c>
      <c r="AA9" s="4">
        <f t="shared" si="0"/>
        <v>1.3061864254575735</v>
      </c>
      <c r="AB9">
        <f t="shared" si="9"/>
        <v>3</v>
      </c>
      <c r="AC9">
        <v>1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2.75">
      <c r="A10" t="s">
        <v>2</v>
      </c>
      <c r="G10">
        <v>1994</v>
      </c>
      <c r="L10">
        <v>1543.675</v>
      </c>
      <c r="M10">
        <f t="shared" si="1"/>
        <v>1543675</v>
      </c>
      <c r="N10">
        <f t="shared" si="2"/>
        <v>15.43675</v>
      </c>
      <c r="O10">
        <v>32</v>
      </c>
      <c r="P10" s="1">
        <f t="shared" si="3"/>
        <v>2.0729752052731306E-05</v>
      </c>
      <c r="Q10" s="1">
        <f t="shared" si="4"/>
        <v>0.020729752052731306</v>
      </c>
      <c r="T10" s="8">
        <f t="shared" si="5"/>
        <v>48239.84375</v>
      </c>
      <c r="U10" s="7">
        <f t="shared" si="6"/>
        <v>1447.1953125</v>
      </c>
      <c r="V10" s="10">
        <f t="shared" si="7"/>
        <v>0.0006909917350910435</v>
      </c>
      <c r="X10" s="4">
        <f t="shared" si="8"/>
        <v>69.09917350910436</v>
      </c>
      <c r="AA10" s="4">
        <f t="shared" si="0"/>
        <v>2.0729752052731305</v>
      </c>
      <c r="AB10">
        <f t="shared" si="9"/>
        <v>4</v>
      </c>
      <c r="AC10">
        <v>2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t="s">
        <v>2</v>
      </c>
      <c r="G11">
        <v>1995</v>
      </c>
      <c r="L11">
        <v>1561.5916666666665</v>
      </c>
      <c r="M11">
        <f t="shared" si="1"/>
        <v>1561591.6666666665</v>
      </c>
      <c r="N11">
        <f t="shared" si="2"/>
        <v>15.615916666666665</v>
      </c>
      <c r="O11">
        <v>23</v>
      </c>
      <c r="P11" s="1">
        <f t="shared" si="3"/>
        <v>1.4728562204161353E-05</v>
      </c>
      <c r="Q11" s="1">
        <f t="shared" si="4"/>
        <v>0.014728562204161355</v>
      </c>
      <c r="T11" s="8">
        <f t="shared" si="5"/>
        <v>67895.28985507246</v>
      </c>
      <c r="U11" s="7">
        <f t="shared" si="6"/>
        <v>2036.8586956521735</v>
      </c>
      <c r="V11" s="10">
        <f t="shared" si="7"/>
        <v>0.0004909520734720452</v>
      </c>
      <c r="X11" s="4">
        <f t="shared" si="8"/>
        <v>49.095207347204514</v>
      </c>
      <c r="AA11" s="4">
        <f t="shared" si="0"/>
        <v>1.4728562204161353</v>
      </c>
      <c r="AB11">
        <f t="shared" si="9"/>
        <v>5</v>
      </c>
      <c r="AC11">
        <v>3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t="s">
        <v>2</v>
      </c>
      <c r="G12">
        <v>1996</v>
      </c>
      <c r="L12">
        <v>1583.625</v>
      </c>
      <c r="M12">
        <f t="shared" si="1"/>
        <v>1583625</v>
      </c>
      <c r="N12">
        <f t="shared" si="2"/>
        <v>15.83625</v>
      </c>
      <c r="O12">
        <v>44</v>
      </c>
      <c r="P12" s="1">
        <f t="shared" si="3"/>
        <v>2.778435551345805E-05</v>
      </c>
      <c r="Q12" s="1">
        <f t="shared" si="4"/>
        <v>0.027784355513458047</v>
      </c>
      <c r="T12" s="8">
        <f t="shared" si="5"/>
        <v>35991.47727272727</v>
      </c>
      <c r="U12" s="7">
        <f t="shared" si="6"/>
        <v>1079.7443181818182</v>
      </c>
      <c r="V12" s="10">
        <f t="shared" si="7"/>
        <v>0.0009261451837819348</v>
      </c>
      <c r="X12" s="4">
        <f t="shared" si="8"/>
        <v>92.6145183781935</v>
      </c>
      <c r="AA12" s="4">
        <f t="shared" si="0"/>
        <v>2.7784355513458046</v>
      </c>
      <c r="AB12">
        <f t="shared" si="9"/>
        <v>6</v>
      </c>
      <c r="AC12">
        <v>4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t="s">
        <v>2</v>
      </c>
      <c r="G13">
        <v>1997</v>
      </c>
      <c r="L13">
        <v>1612.5166666666667</v>
      </c>
      <c r="M13">
        <f t="shared" si="1"/>
        <v>1612516.6666666667</v>
      </c>
      <c r="N13">
        <f t="shared" si="2"/>
        <v>16.12516666666667</v>
      </c>
      <c r="O13">
        <v>41</v>
      </c>
      <c r="P13" s="1">
        <f t="shared" si="3"/>
        <v>2.5426093787144317E-05</v>
      </c>
      <c r="Q13" s="1">
        <f t="shared" si="4"/>
        <v>0.02542609378714432</v>
      </c>
      <c r="T13" s="8">
        <f t="shared" si="5"/>
        <v>39329.67479674797</v>
      </c>
      <c r="U13" s="7">
        <f t="shared" si="6"/>
        <v>1179.8902439024391</v>
      </c>
      <c r="V13" s="10">
        <f t="shared" si="7"/>
        <v>0.0008475364595714772</v>
      </c>
      <c r="X13" s="4">
        <f t="shared" si="8"/>
        <v>84.75364595714773</v>
      </c>
      <c r="AA13" s="4">
        <f t="shared" si="0"/>
        <v>2.542609378714432</v>
      </c>
      <c r="AB13">
        <f t="shared" si="9"/>
        <v>7</v>
      </c>
      <c r="AC13">
        <v>5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t="s">
        <v>2</v>
      </c>
      <c r="G14">
        <v>1998</v>
      </c>
      <c r="L14">
        <v>1643.4666666666665</v>
      </c>
      <c r="M14">
        <f t="shared" si="1"/>
        <v>1643466.6666666665</v>
      </c>
      <c r="N14">
        <f t="shared" si="2"/>
        <v>16.434666666666665</v>
      </c>
      <c r="O14">
        <v>48</v>
      </c>
      <c r="P14" s="1">
        <f t="shared" si="3"/>
        <v>2.9206555249067015E-05</v>
      </c>
      <c r="Q14" s="1">
        <f t="shared" si="4"/>
        <v>0.029206555249067016</v>
      </c>
      <c r="T14" s="8">
        <f t="shared" si="5"/>
        <v>34238.88888888888</v>
      </c>
      <c r="U14" s="7">
        <f t="shared" si="6"/>
        <v>1027.1666666666665</v>
      </c>
      <c r="V14" s="10">
        <f t="shared" si="7"/>
        <v>0.0009735518416355672</v>
      </c>
      <c r="X14" s="4">
        <f t="shared" si="8"/>
        <v>97.35518416355673</v>
      </c>
      <c r="AA14" s="4">
        <f t="shared" si="0"/>
        <v>2.9206555249067017</v>
      </c>
      <c r="AB14">
        <f t="shared" si="9"/>
        <v>8</v>
      </c>
      <c r="AC14">
        <v>6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t="s">
        <v>2</v>
      </c>
      <c r="G15">
        <v>1999</v>
      </c>
      <c r="L15">
        <v>1669.1833333333332</v>
      </c>
      <c r="M15">
        <f t="shared" si="1"/>
        <v>1669183.3333333333</v>
      </c>
      <c r="N15">
        <f t="shared" si="2"/>
        <v>16.69183333333333</v>
      </c>
      <c r="O15">
        <v>28</v>
      </c>
      <c r="P15" s="1">
        <f t="shared" si="3"/>
        <v>1.6774670247925634E-05</v>
      </c>
      <c r="Q15" s="1">
        <f t="shared" si="4"/>
        <v>0.016774670247925633</v>
      </c>
      <c r="T15" s="8">
        <f t="shared" si="5"/>
        <v>59613.69047619047</v>
      </c>
      <c r="U15" s="7">
        <f t="shared" si="6"/>
        <v>1788.410714285714</v>
      </c>
      <c r="V15" s="10">
        <f t="shared" si="7"/>
        <v>0.0005591556749308545</v>
      </c>
      <c r="X15" s="4">
        <f t="shared" si="8"/>
        <v>55.91556749308545</v>
      </c>
      <c r="AA15" s="4">
        <f t="shared" si="0"/>
        <v>1.6774670247925634</v>
      </c>
      <c r="AB15">
        <f t="shared" si="9"/>
        <v>9</v>
      </c>
      <c r="AC15">
        <v>7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2.75">
      <c r="A16" t="s">
        <v>3</v>
      </c>
      <c r="G16">
        <v>1992</v>
      </c>
      <c r="L16">
        <v>673.5833333333334</v>
      </c>
      <c r="M16">
        <f t="shared" si="1"/>
        <v>673583.3333333334</v>
      </c>
      <c r="N16">
        <f t="shared" si="2"/>
        <v>6.735833333333334</v>
      </c>
      <c r="O16">
        <v>7</v>
      </c>
      <c r="P16" s="1">
        <f t="shared" si="3"/>
        <v>1.0392181120870963E-05</v>
      </c>
      <c r="Q16" s="1">
        <f t="shared" si="4"/>
        <v>0.010392181120870963</v>
      </c>
      <c r="T16" s="8">
        <f t="shared" si="5"/>
        <v>96226.19047619049</v>
      </c>
      <c r="U16" s="7">
        <f t="shared" si="6"/>
        <v>2886.785714285714</v>
      </c>
      <c r="V16" s="10">
        <f t="shared" si="7"/>
        <v>0.0003464060373623655</v>
      </c>
      <c r="X16" s="4">
        <f t="shared" si="8"/>
        <v>34.64060373623654</v>
      </c>
      <c r="AA16" s="4">
        <f t="shared" si="0"/>
        <v>1.0392181120870962</v>
      </c>
      <c r="AB16">
        <f t="shared" si="9"/>
        <v>2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t="s">
        <v>3</v>
      </c>
      <c r="G17">
        <v>1993</v>
      </c>
      <c r="L17">
        <v>670.25</v>
      </c>
      <c r="M17">
        <f t="shared" si="1"/>
        <v>670250</v>
      </c>
      <c r="N17">
        <f t="shared" si="2"/>
        <v>6.7025</v>
      </c>
      <c r="O17">
        <v>9</v>
      </c>
      <c r="P17" s="1">
        <f t="shared" si="3"/>
        <v>1.3427825438269303E-05</v>
      </c>
      <c r="Q17" s="1">
        <f t="shared" si="4"/>
        <v>0.013427825438269302</v>
      </c>
      <c r="T17" s="8">
        <f t="shared" si="5"/>
        <v>74472.22222222222</v>
      </c>
      <c r="U17" s="7">
        <f t="shared" si="6"/>
        <v>2234.1666666666665</v>
      </c>
      <c r="V17" s="10">
        <f t="shared" si="7"/>
        <v>0.0004475941812756435</v>
      </c>
      <c r="X17" s="4">
        <f t="shared" si="8"/>
        <v>44.759418127564345</v>
      </c>
      <c r="AA17" s="4">
        <f t="shared" si="0"/>
        <v>1.3427825438269303</v>
      </c>
      <c r="AB17">
        <f t="shared" si="9"/>
        <v>3</v>
      </c>
      <c r="AC17">
        <v>2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2.75">
      <c r="A18" t="s">
        <v>3</v>
      </c>
      <c r="G18">
        <v>1994</v>
      </c>
      <c r="L18">
        <v>658.6833333333334</v>
      </c>
      <c r="M18">
        <f t="shared" si="1"/>
        <v>658683.3333333334</v>
      </c>
      <c r="N18">
        <f t="shared" si="2"/>
        <v>6.586833333333334</v>
      </c>
      <c r="O18">
        <v>3</v>
      </c>
      <c r="P18" s="1">
        <f t="shared" si="3"/>
        <v>4.554540623972065E-06</v>
      </c>
      <c r="Q18" s="1">
        <f t="shared" si="4"/>
        <v>0.004554540623972065</v>
      </c>
      <c r="T18" s="8">
        <f t="shared" si="5"/>
        <v>219561.11111111112</v>
      </c>
      <c r="U18" s="7">
        <f t="shared" si="6"/>
        <v>6586.833333333333</v>
      </c>
      <c r="V18" s="10">
        <f t="shared" si="7"/>
        <v>0.00015181802079906886</v>
      </c>
      <c r="X18" s="4">
        <f t="shared" si="8"/>
        <v>15.181802079906886</v>
      </c>
      <c r="AA18" s="4">
        <f t="shared" si="0"/>
        <v>0.45545406239720654</v>
      </c>
      <c r="AB18">
        <f t="shared" si="9"/>
        <v>4</v>
      </c>
      <c r="AC18">
        <v>3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2.75">
      <c r="A19" t="s">
        <v>3</v>
      </c>
      <c r="G19">
        <v>1995</v>
      </c>
      <c r="L19">
        <v>642.6166666666667</v>
      </c>
      <c r="M19">
        <f t="shared" si="1"/>
        <v>642616.6666666666</v>
      </c>
      <c r="N19">
        <f t="shared" si="2"/>
        <v>6.426166666666666</v>
      </c>
      <c r="O19">
        <v>8</v>
      </c>
      <c r="P19" s="1">
        <f t="shared" si="3"/>
        <v>1.2449101330497706E-05</v>
      </c>
      <c r="Q19" s="1">
        <f t="shared" si="4"/>
        <v>0.012449101330497704</v>
      </c>
      <c r="T19" s="8">
        <f t="shared" si="5"/>
        <v>80327.08333333333</v>
      </c>
      <c r="U19" s="7">
        <f t="shared" si="6"/>
        <v>2409.8124999999995</v>
      </c>
      <c r="V19" s="10">
        <f t="shared" si="7"/>
        <v>0.00041497004434992355</v>
      </c>
      <c r="X19" s="4">
        <f t="shared" si="8"/>
        <v>41.497004434992355</v>
      </c>
      <c r="AA19" s="4">
        <f t="shared" si="0"/>
        <v>1.2449101330497705</v>
      </c>
      <c r="AB19">
        <f t="shared" si="9"/>
        <v>5</v>
      </c>
      <c r="AC19">
        <v>4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2.75">
      <c r="A20" t="s">
        <v>3</v>
      </c>
      <c r="G20">
        <v>1996</v>
      </c>
      <c r="L20">
        <v>623.0833333333334</v>
      </c>
      <c r="M20">
        <f t="shared" si="1"/>
        <v>623083.3333333334</v>
      </c>
      <c r="N20">
        <f t="shared" si="2"/>
        <v>6.230833333333334</v>
      </c>
      <c r="O20">
        <v>7</v>
      </c>
      <c r="P20" s="1">
        <f t="shared" si="3"/>
        <v>1.1234452320449377E-05</v>
      </c>
      <c r="Q20" s="1">
        <f t="shared" si="4"/>
        <v>0.011234452320449378</v>
      </c>
      <c r="T20" s="8">
        <f t="shared" si="5"/>
        <v>89011.90476190476</v>
      </c>
      <c r="U20" s="7">
        <f t="shared" si="6"/>
        <v>2670.3571428571427</v>
      </c>
      <c r="V20" s="10">
        <f t="shared" si="7"/>
        <v>0.0003744817440149793</v>
      </c>
      <c r="X20" s="4">
        <f t="shared" si="8"/>
        <v>37.44817440149793</v>
      </c>
      <c r="AA20" s="4">
        <f t="shared" si="0"/>
        <v>1.1234452320449377</v>
      </c>
      <c r="AB20">
        <f t="shared" si="9"/>
        <v>6</v>
      </c>
      <c r="AC20">
        <v>5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2.75">
      <c r="A21" t="s">
        <v>3</v>
      </c>
      <c r="G21">
        <v>1997</v>
      </c>
      <c r="L21">
        <v>618.45</v>
      </c>
      <c r="M21">
        <f t="shared" si="1"/>
        <v>618450</v>
      </c>
      <c r="N21">
        <f t="shared" si="2"/>
        <v>6.1845</v>
      </c>
      <c r="O21">
        <v>6</v>
      </c>
      <c r="P21" s="1">
        <f t="shared" si="3"/>
        <v>9.701673538685423E-06</v>
      </c>
      <c r="Q21" s="1">
        <f t="shared" si="4"/>
        <v>0.009701673538685422</v>
      </c>
      <c r="T21" s="8">
        <f t="shared" si="5"/>
        <v>103075</v>
      </c>
      <c r="U21" s="7">
        <f t="shared" si="6"/>
        <v>3092.25</v>
      </c>
      <c r="V21" s="10">
        <f t="shared" si="7"/>
        <v>0.0003233891179561808</v>
      </c>
      <c r="X21" s="4">
        <f t="shared" si="8"/>
        <v>32.338911795618074</v>
      </c>
      <c r="AA21" s="4">
        <f t="shared" si="0"/>
        <v>0.9701673538685424</v>
      </c>
      <c r="AB21">
        <f t="shared" si="9"/>
        <v>7</v>
      </c>
      <c r="AC21">
        <v>6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2.75">
      <c r="A22" t="s">
        <v>4</v>
      </c>
      <c r="G22">
        <v>1992</v>
      </c>
      <c r="L22">
        <v>542.825</v>
      </c>
      <c r="M22">
        <f t="shared" si="1"/>
        <v>542825</v>
      </c>
      <c r="N22">
        <f t="shared" si="2"/>
        <v>5.42825</v>
      </c>
      <c r="O22">
        <v>12</v>
      </c>
      <c r="P22" s="1">
        <f t="shared" si="3"/>
        <v>2.2106572099663797E-05</v>
      </c>
      <c r="Q22" s="1">
        <f t="shared" si="4"/>
        <v>0.022106572099663793</v>
      </c>
      <c r="T22" s="8">
        <f t="shared" si="5"/>
        <v>45235.416666666664</v>
      </c>
      <c r="U22" s="7">
        <f t="shared" si="6"/>
        <v>1357.0625</v>
      </c>
      <c r="V22" s="10">
        <f t="shared" si="7"/>
        <v>0.0007368857366554599</v>
      </c>
      <c r="X22" s="4">
        <f t="shared" si="8"/>
        <v>73.68857366554599</v>
      </c>
      <c r="AA22" s="4">
        <f t="shared" si="0"/>
        <v>2.2106572099663797</v>
      </c>
      <c r="AB22">
        <f t="shared" si="9"/>
        <v>2</v>
      </c>
      <c r="AC22">
        <v>1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2.75">
      <c r="A23" t="s">
        <v>4</v>
      </c>
      <c r="G23">
        <v>1993</v>
      </c>
      <c r="L23">
        <v>538.8</v>
      </c>
      <c r="M23">
        <f t="shared" si="1"/>
        <v>538800</v>
      </c>
      <c r="N23">
        <f t="shared" si="2"/>
        <v>5.388</v>
      </c>
      <c r="O23">
        <v>6</v>
      </c>
      <c r="P23" s="1">
        <f t="shared" si="3"/>
        <v>1.1135857461024499E-05</v>
      </c>
      <c r="Q23" s="1">
        <f t="shared" si="4"/>
        <v>0.0111358574610245</v>
      </c>
      <c r="T23" s="8">
        <f t="shared" si="5"/>
        <v>89800</v>
      </c>
      <c r="U23" s="7">
        <f t="shared" si="6"/>
        <v>2694</v>
      </c>
      <c r="V23" s="10">
        <f t="shared" si="7"/>
        <v>0.0003711952487008166</v>
      </c>
      <c r="X23" s="4">
        <f t="shared" si="8"/>
        <v>37.11952487008166</v>
      </c>
      <c r="AA23" s="4">
        <f t="shared" si="0"/>
        <v>1.1135857461024499</v>
      </c>
      <c r="AB23">
        <f t="shared" si="9"/>
        <v>3</v>
      </c>
      <c r="AC23">
        <v>2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2.75">
      <c r="A24" t="s">
        <v>4</v>
      </c>
      <c r="G24">
        <v>1994</v>
      </c>
      <c r="L24">
        <v>536.1083333333333</v>
      </c>
      <c r="M24">
        <f t="shared" si="1"/>
        <v>536108.3333333334</v>
      </c>
      <c r="N24">
        <f t="shared" si="2"/>
        <v>5.361083333333334</v>
      </c>
      <c r="O24">
        <v>13</v>
      </c>
      <c r="P24" s="1">
        <f t="shared" si="3"/>
        <v>2.424883030482023E-05</v>
      </c>
      <c r="Q24" s="1">
        <f t="shared" si="4"/>
        <v>0.02424883030482023</v>
      </c>
      <c r="T24" s="8">
        <f t="shared" si="5"/>
        <v>41239.10256410257</v>
      </c>
      <c r="U24" s="7">
        <f t="shared" si="6"/>
        <v>1237.173076923077</v>
      </c>
      <c r="V24" s="10">
        <f t="shared" si="7"/>
        <v>0.0008082943434940077</v>
      </c>
      <c r="X24" s="4">
        <f t="shared" si="8"/>
        <v>80.82943434940077</v>
      </c>
      <c r="AA24" s="4">
        <f t="shared" si="0"/>
        <v>2.424883030482023</v>
      </c>
      <c r="AB24">
        <f t="shared" si="9"/>
        <v>4</v>
      </c>
      <c r="AC24">
        <v>3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2.75">
      <c r="A25" t="s">
        <v>4</v>
      </c>
      <c r="G25">
        <v>1995</v>
      </c>
      <c r="L25">
        <v>532.8666666666667</v>
      </c>
      <c r="M25">
        <f t="shared" si="1"/>
        <v>532866.6666666666</v>
      </c>
      <c r="N25">
        <f t="shared" si="2"/>
        <v>5.328666666666666</v>
      </c>
      <c r="O25">
        <v>15</v>
      </c>
      <c r="P25" s="1">
        <f t="shared" si="3"/>
        <v>2.814963092706118E-05</v>
      </c>
      <c r="Q25" s="1">
        <f t="shared" si="4"/>
        <v>0.02814963092706118</v>
      </c>
      <c r="T25" s="8">
        <f t="shared" si="5"/>
        <v>35524.444444444445</v>
      </c>
      <c r="U25" s="7">
        <f t="shared" si="6"/>
        <v>1065.7333333333331</v>
      </c>
      <c r="V25" s="10">
        <f t="shared" si="7"/>
        <v>0.0009383210309020395</v>
      </c>
      <c r="X25" s="4">
        <f t="shared" si="8"/>
        <v>93.83210309020394</v>
      </c>
      <c r="AA25" s="4">
        <f t="shared" si="0"/>
        <v>2.814963092706118</v>
      </c>
      <c r="AB25">
        <f t="shared" si="9"/>
        <v>5</v>
      </c>
      <c r="AC25">
        <v>4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ht="12.75">
      <c r="A26" t="s">
        <v>4</v>
      </c>
      <c r="G26">
        <v>1996</v>
      </c>
      <c r="L26">
        <v>530.6583333333333</v>
      </c>
      <c r="M26">
        <f t="shared" si="1"/>
        <v>530658.3333333333</v>
      </c>
      <c r="N26">
        <f t="shared" si="2"/>
        <v>5.306583333333332</v>
      </c>
      <c r="O26">
        <v>11</v>
      </c>
      <c r="P26" s="1">
        <f t="shared" si="3"/>
        <v>2.0728968733805496E-05</v>
      </c>
      <c r="Q26" s="1">
        <f t="shared" si="4"/>
        <v>0.020728968733805496</v>
      </c>
      <c r="T26" s="8">
        <f t="shared" si="5"/>
        <v>48241.66666666666</v>
      </c>
      <c r="U26" s="7">
        <f t="shared" si="6"/>
        <v>1447.2499999999998</v>
      </c>
      <c r="V26" s="10">
        <f t="shared" si="7"/>
        <v>0.0006909656244601832</v>
      </c>
      <c r="X26" s="4">
        <f t="shared" si="8"/>
        <v>69.09656244601832</v>
      </c>
      <c r="AA26" s="4">
        <f t="shared" si="0"/>
        <v>2.0728968733805497</v>
      </c>
      <c r="AB26">
        <f t="shared" si="9"/>
        <v>6</v>
      </c>
      <c r="AC26">
        <v>5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2.75">
      <c r="A27" t="s">
        <v>4</v>
      </c>
      <c r="G27">
        <v>1997</v>
      </c>
      <c r="L27">
        <v>531.5083333333333</v>
      </c>
      <c r="M27">
        <f t="shared" si="1"/>
        <v>531508.3333333334</v>
      </c>
      <c r="N27">
        <f t="shared" si="2"/>
        <v>5.315083333333334</v>
      </c>
      <c r="O27">
        <v>10</v>
      </c>
      <c r="P27" s="1">
        <f t="shared" si="3"/>
        <v>1.8814380458130163E-05</v>
      </c>
      <c r="Q27" s="1">
        <f t="shared" si="4"/>
        <v>0.018814380458130164</v>
      </c>
      <c r="T27" s="8">
        <f t="shared" si="5"/>
        <v>53150.833333333336</v>
      </c>
      <c r="U27" s="7">
        <f t="shared" si="6"/>
        <v>1594.525</v>
      </c>
      <c r="V27" s="10">
        <f t="shared" si="7"/>
        <v>0.0006271460152710055</v>
      </c>
      <c r="X27" s="4">
        <f t="shared" si="8"/>
        <v>62.71460152710055</v>
      </c>
      <c r="AA27" s="4">
        <f t="shared" si="0"/>
        <v>1.8814380458130162</v>
      </c>
      <c r="AB27">
        <f t="shared" si="9"/>
        <v>7</v>
      </c>
      <c r="AC27">
        <v>6</v>
      </c>
      <c r="AD27">
        <v>0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ht="12.75">
      <c r="A28" t="s">
        <v>4</v>
      </c>
      <c r="G28">
        <v>1998</v>
      </c>
      <c r="L28">
        <v>531.1583333333333</v>
      </c>
      <c r="M28">
        <f t="shared" si="1"/>
        <v>531158.3333333333</v>
      </c>
      <c r="N28">
        <f t="shared" si="2"/>
        <v>5.311583333333332</v>
      </c>
      <c r="O28">
        <v>6</v>
      </c>
      <c r="P28" s="1">
        <f t="shared" si="3"/>
        <v>1.129606677230581E-05</v>
      </c>
      <c r="Q28" s="1">
        <f t="shared" si="4"/>
        <v>0.01129606677230581</v>
      </c>
      <c r="T28" s="8">
        <f t="shared" si="5"/>
        <v>88526.38888888888</v>
      </c>
      <c r="U28" s="7">
        <f t="shared" si="6"/>
        <v>2655.791666666666</v>
      </c>
      <c r="V28" s="10">
        <f t="shared" si="7"/>
        <v>0.0003765355590768604</v>
      </c>
      <c r="X28" s="4">
        <f t="shared" si="8"/>
        <v>37.65355590768604</v>
      </c>
      <c r="AA28" s="4">
        <f t="shared" si="0"/>
        <v>1.129606677230581</v>
      </c>
      <c r="AB28">
        <f t="shared" si="9"/>
        <v>8</v>
      </c>
      <c r="AC28">
        <v>7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2.75">
      <c r="A29" t="s">
        <v>5</v>
      </c>
      <c r="G29">
        <v>1990</v>
      </c>
      <c r="L29">
        <v>2985.2083333333335</v>
      </c>
      <c r="M29">
        <f t="shared" si="1"/>
        <v>2985208.3333333335</v>
      </c>
      <c r="N29">
        <f t="shared" si="2"/>
        <v>29.852083333333336</v>
      </c>
      <c r="O29">
        <v>43</v>
      </c>
      <c r="P29" s="1">
        <f t="shared" si="3"/>
        <v>1.4404354804941029E-05</v>
      </c>
      <c r="Q29" s="1">
        <f t="shared" si="4"/>
        <v>0.014404354804941028</v>
      </c>
      <c r="T29" s="8">
        <f t="shared" si="5"/>
        <v>69423.4496124031</v>
      </c>
      <c r="U29" s="7">
        <f t="shared" si="6"/>
        <v>2082.703488372093</v>
      </c>
      <c r="V29" s="10">
        <f t="shared" si="7"/>
        <v>0.00048014516016470096</v>
      </c>
      <c r="X29" s="4">
        <f t="shared" si="8"/>
        <v>48.0145160164701</v>
      </c>
      <c r="AA29" s="4">
        <f t="shared" si="0"/>
        <v>1.4404354804941029</v>
      </c>
      <c r="AB29">
        <f t="shared" si="9"/>
        <v>0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2.75">
      <c r="A30" t="s">
        <v>5</v>
      </c>
      <c r="G30">
        <v>1991</v>
      </c>
      <c r="L30">
        <v>2821.2916666666665</v>
      </c>
      <c r="M30">
        <f t="shared" si="1"/>
        <v>2821291.6666666665</v>
      </c>
      <c r="N30">
        <f t="shared" si="2"/>
        <v>28.212916666666665</v>
      </c>
      <c r="O30">
        <v>83</v>
      </c>
      <c r="P30" s="1">
        <f t="shared" si="3"/>
        <v>2.9419149030438188E-05</v>
      </c>
      <c r="Q30" s="1">
        <f t="shared" si="4"/>
        <v>0.02941914903043819</v>
      </c>
      <c r="T30" s="8">
        <f t="shared" si="5"/>
        <v>33991.465863453814</v>
      </c>
      <c r="U30" s="7">
        <f t="shared" si="6"/>
        <v>1019.7439759036142</v>
      </c>
      <c r="V30" s="10">
        <f t="shared" si="7"/>
        <v>0.0009806383010146065</v>
      </c>
      <c r="X30" s="4">
        <f t="shared" si="8"/>
        <v>98.06383010146064</v>
      </c>
      <c r="AA30" s="4">
        <f t="shared" si="0"/>
        <v>2.9419149030438185</v>
      </c>
      <c r="AB30">
        <f t="shared" si="9"/>
        <v>1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ht="12.75">
      <c r="A31" t="s">
        <v>5</v>
      </c>
      <c r="G31">
        <v>1992</v>
      </c>
      <c r="L31">
        <v>2795.108333333333</v>
      </c>
      <c r="M31">
        <f t="shared" si="1"/>
        <v>2795108.333333333</v>
      </c>
      <c r="N31">
        <f t="shared" si="2"/>
        <v>27.95108333333333</v>
      </c>
      <c r="O31">
        <v>73</v>
      </c>
      <c r="P31" s="1">
        <f t="shared" si="3"/>
        <v>2.611705568955288E-05</v>
      </c>
      <c r="Q31" s="1">
        <f t="shared" si="4"/>
        <v>0.02611705568955288</v>
      </c>
      <c r="T31" s="8">
        <f t="shared" si="5"/>
        <v>38289.15525114155</v>
      </c>
      <c r="U31" s="7">
        <f t="shared" si="6"/>
        <v>1148.6746575342463</v>
      </c>
      <c r="V31" s="10">
        <f t="shared" si="7"/>
        <v>0.0008705685229850962</v>
      </c>
      <c r="X31" s="4">
        <f t="shared" si="8"/>
        <v>87.05685229850961</v>
      </c>
      <c r="AA31" s="4">
        <f t="shared" si="0"/>
        <v>2.6117055689552884</v>
      </c>
      <c r="AB31">
        <f t="shared" si="9"/>
        <v>2</v>
      </c>
      <c r="AC31">
        <v>3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2.75">
      <c r="A32" t="s">
        <v>5</v>
      </c>
      <c r="G32">
        <v>1993</v>
      </c>
      <c r="L32">
        <v>2840.05</v>
      </c>
      <c r="M32">
        <f t="shared" si="1"/>
        <v>2840050</v>
      </c>
      <c r="N32">
        <f t="shared" si="2"/>
        <v>28.4005</v>
      </c>
      <c r="O32">
        <v>135</v>
      </c>
      <c r="P32" s="1">
        <f t="shared" si="3"/>
        <v>4.753437439481699E-05</v>
      </c>
      <c r="Q32" s="1">
        <f t="shared" si="4"/>
        <v>0.04753437439481699</v>
      </c>
      <c r="T32" s="8">
        <f t="shared" si="5"/>
        <v>21037.40740740741</v>
      </c>
      <c r="U32" s="7">
        <f t="shared" si="6"/>
        <v>631.1222222222223</v>
      </c>
      <c r="V32" s="10">
        <f t="shared" si="7"/>
        <v>0.0015844791464938997</v>
      </c>
      <c r="X32" s="4">
        <f t="shared" si="8"/>
        <v>158.44791464939</v>
      </c>
      <c r="AA32" s="4">
        <f t="shared" si="0"/>
        <v>4.753437439481699</v>
      </c>
      <c r="AB32">
        <f t="shared" si="9"/>
        <v>3</v>
      </c>
      <c r="AC32">
        <v>4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2.75">
      <c r="A33" t="s">
        <v>5</v>
      </c>
      <c r="G33">
        <v>1994</v>
      </c>
      <c r="L33">
        <v>2903.5333333333333</v>
      </c>
      <c r="M33">
        <f t="shared" si="1"/>
        <v>2903533.3333333335</v>
      </c>
      <c r="N33">
        <f t="shared" si="2"/>
        <v>29.035333333333334</v>
      </c>
      <c r="O33">
        <v>142</v>
      </c>
      <c r="P33" s="1">
        <f t="shared" si="3"/>
        <v>4.89059307051179E-05</v>
      </c>
      <c r="Q33" s="1">
        <f t="shared" si="4"/>
        <v>0.0489059307051179</v>
      </c>
      <c r="T33" s="8">
        <f t="shared" si="5"/>
        <v>20447.417840375587</v>
      </c>
      <c r="U33" s="7">
        <f t="shared" si="6"/>
        <v>613.4225352112676</v>
      </c>
      <c r="V33" s="10">
        <f t="shared" si="7"/>
        <v>0.0016301976901705968</v>
      </c>
      <c r="X33" s="4">
        <f t="shared" si="8"/>
        <v>163.01976901705967</v>
      </c>
      <c r="AA33" s="4">
        <f t="shared" si="0"/>
        <v>4.89059307051179</v>
      </c>
      <c r="AB33">
        <f t="shared" si="9"/>
        <v>4</v>
      </c>
      <c r="AC33">
        <v>5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2.75">
      <c r="A34" t="s">
        <v>5</v>
      </c>
      <c r="G34">
        <v>1995</v>
      </c>
      <c r="L34">
        <v>2976.6166666666663</v>
      </c>
      <c r="M34">
        <f t="shared" si="1"/>
        <v>2976616.6666666665</v>
      </c>
      <c r="N34">
        <f t="shared" si="2"/>
        <v>29.766166666666667</v>
      </c>
      <c r="O34">
        <v>146</v>
      </c>
      <c r="P34" s="1">
        <f t="shared" si="3"/>
        <v>4.904897618661008E-05</v>
      </c>
      <c r="Q34" s="1">
        <f t="shared" si="4"/>
        <v>0.04904897618661008</v>
      </c>
      <c r="T34" s="8">
        <f t="shared" si="5"/>
        <v>20387.785388127853</v>
      </c>
      <c r="U34" s="7">
        <f t="shared" si="6"/>
        <v>611.6335616438355</v>
      </c>
      <c r="V34" s="10">
        <f t="shared" si="7"/>
        <v>0.0016349658728870029</v>
      </c>
      <c r="X34" s="4">
        <f t="shared" si="8"/>
        <v>163.49658728870028</v>
      </c>
      <c r="AA34" s="4">
        <f aca="true" t="shared" si="10" ref="AA34:AA68">O34*$S$3/M34</f>
        <v>4.904897618661008</v>
      </c>
      <c r="AB34">
        <f t="shared" si="9"/>
        <v>5</v>
      </c>
      <c r="AC34">
        <v>6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2.75">
      <c r="A35" t="s">
        <v>5</v>
      </c>
      <c r="G35">
        <v>1996</v>
      </c>
      <c r="L35">
        <v>3035.3</v>
      </c>
      <c r="M35">
        <f t="shared" si="1"/>
        <v>3035300</v>
      </c>
      <c r="N35">
        <f t="shared" si="2"/>
        <v>30.353</v>
      </c>
      <c r="O35">
        <v>155</v>
      </c>
      <c r="P35" s="1">
        <f t="shared" si="3"/>
        <v>5.106579250815405E-05</v>
      </c>
      <c r="Q35" s="1">
        <f t="shared" si="4"/>
        <v>0.05106579250815405</v>
      </c>
      <c r="T35" s="8">
        <f t="shared" si="5"/>
        <v>19582.58064516129</v>
      </c>
      <c r="U35" s="7">
        <f t="shared" si="6"/>
        <v>587.4774193548387</v>
      </c>
      <c r="V35" s="10">
        <f t="shared" si="7"/>
        <v>0.001702193083605135</v>
      </c>
      <c r="X35" s="4">
        <f t="shared" si="8"/>
        <v>170.2193083605135</v>
      </c>
      <c r="AA35" s="4">
        <f t="shared" si="10"/>
        <v>5.106579250815406</v>
      </c>
      <c r="AB35">
        <f t="shared" si="9"/>
        <v>6</v>
      </c>
      <c r="AC35">
        <v>7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2.75">
      <c r="A36" t="s">
        <v>5</v>
      </c>
      <c r="G36">
        <v>1997</v>
      </c>
      <c r="L36">
        <v>3109.2166666666667</v>
      </c>
      <c r="M36">
        <f t="shared" si="1"/>
        <v>3109216.6666666665</v>
      </c>
      <c r="N36">
        <f t="shared" si="2"/>
        <v>31.092166666666664</v>
      </c>
      <c r="O36">
        <v>148</v>
      </c>
      <c r="P36" s="1">
        <f t="shared" si="3"/>
        <v>4.7600413823417474E-05</v>
      </c>
      <c r="Q36" s="1">
        <f t="shared" si="4"/>
        <v>0.047600413823417474</v>
      </c>
      <c r="T36" s="8">
        <f t="shared" si="5"/>
        <v>21008.22072072072</v>
      </c>
      <c r="U36" s="7">
        <f t="shared" si="6"/>
        <v>630.2466216216216</v>
      </c>
      <c r="V36" s="10">
        <f t="shared" si="7"/>
        <v>0.0015866804607805826</v>
      </c>
      <c r="X36" s="4">
        <f t="shared" si="8"/>
        <v>158.66804607805827</v>
      </c>
      <c r="AA36" s="4">
        <f t="shared" si="10"/>
        <v>4.760041382341748</v>
      </c>
      <c r="AB36">
        <f t="shared" si="9"/>
        <v>7</v>
      </c>
      <c r="AC36">
        <v>8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2.75">
      <c r="A37" t="s">
        <v>5</v>
      </c>
      <c r="G37">
        <v>1998</v>
      </c>
      <c r="L37">
        <v>3178.65</v>
      </c>
      <c r="M37">
        <f t="shared" si="1"/>
        <v>3178650</v>
      </c>
      <c r="N37">
        <f t="shared" si="2"/>
        <v>31.7865</v>
      </c>
      <c r="O37">
        <v>169</v>
      </c>
      <c r="P37" s="1">
        <f t="shared" si="3"/>
        <v>5.316722507982949E-05</v>
      </c>
      <c r="Q37" s="1">
        <f t="shared" si="4"/>
        <v>0.05316722507982949</v>
      </c>
      <c r="T37" s="8">
        <f t="shared" si="5"/>
        <v>18808.579881656806</v>
      </c>
      <c r="U37" s="7">
        <f t="shared" si="6"/>
        <v>564.2573964497042</v>
      </c>
      <c r="V37" s="10">
        <f t="shared" si="7"/>
        <v>0.001772240835994316</v>
      </c>
      <c r="X37" s="4">
        <f t="shared" si="8"/>
        <v>177.22408359943162</v>
      </c>
      <c r="AA37" s="4">
        <f t="shared" si="10"/>
        <v>5.3167225079829485</v>
      </c>
      <c r="AB37">
        <f t="shared" si="9"/>
        <v>8</v>
      </c>
      <c r="AC37">
        <v>9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2.75">
      <c r="A38" t="s">
        <v>5</v>
      </c>
      <c r="G38">
        <v>1999</v>
      </c>
      <c r="L38">
        <v>3236.625</v>
      </c>
      <c r="M38">
        <f t="shared" si="1"/>
        <v>3236625</v>
      </c>
      <c r="N38">
        <f t="shared" si="2"/>
        <v>32.36625</v>
      </c>
      <c r="O38">
        <v>113</v>
      </c>
      <c r="P38" s="1">
        <f t="shared" si="3"/>
        <v>3.4912910825319586E-05</v>
      </c>
      <c r="Q38" s="1">
        <f t="shared" si="4"/>
        <v>0.03491291082531958</v>
      </c>
      <c r="T38" s="8">
        <f t="shared" si="5"/>
        <v>28642.699115044248</v>
      </c>
      <c r="U38" s="7">
        <f t="shared" si="6"/>
        <v>859.2809734513274</v>
      </c>
      <c r="V38" s="10">
        <f t="shared" si="7"/>
        <v>0.0011637636941773195</v>
      </c>
      <c r="X38" s="4">
        <f t="shared" si="8"/>
        <v>116.37636941773195</v>
      </c>
      <c r="AA38" s="4">
        <f t="shared" si="10"/>
        <v>3.4912910825319585</v>
      </c>
      <c r="AB38">
        <f t="shared" si="9"/>
        <v>9</v>
      </c>
      <c r="AC38">
        <v>10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2.75">
      <c r="A39" t="s">
        <v>6</v>
      </c>
      <c r="G39">
        <v>1995</v>
      </c>
      <c r="L39">
        <v>2387.616666666667</v>
      </c>
      <c r="M39">
        <f t="shared" si="1"/>
        <v>2387616.666666667</v>
      </c>
      <c r="N39">
        <f t="shared" si="2"/>
        <v>23.87616666666667</v>
      </c>
      <c r="O39">
        <v>34</v>
      </c>
      <c r="P39" s="1">
        <f t="shared" si="3"/>
        <v>1.4240141842981494E-05</v>
      </c>
      <c r="Q39" s="1">
        <f t="shared" si="4"/>
        <v>0.014240141842981495</v>
      </c>
      <c r="T39" s="8">
        <f t="shared" si="5"/>
        <v>70224.01960784315</v>
      </c>
      <c r="U39" s="7">
        <f t="shared" si="6"/>
        <v>2106.720588235294</v>
      </c>
      <c r="V39" s="10">
        <f t="shared" si="7"/>
        <v>0.00047467139476604984</v>
      </c>
      <c r="X39" s="4">
        <f t="shared" si="8"/>
        <v>47.467139476604984</v>
      </c>
      <c r="AA39" s="4">
        <f t="shared" si="10"/>
        <v>1.4240141842981493</v>
      </c>
      <c r="AB39">
        <f t="shared" si="9"/>
        <v>5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</row>
    <row r="40" spans="1:39" ht="12.75">
      <c r="A40" t="s">
        <v>6</v>
      </c>
      <c r="G40">
        <v>1996</v>
      </c>
      <c r="L40">
        <v>2442.3333333333335</v>
      </c>
      <c r="M40">
        <f t="shared" si="1"/>
        <v>2442333.3333333335</v>
      </c>
      <c r="N40">
        <f t="shared" si="2"/>
        <v>24.423333333333336</v>
      </c>
      <c r="O40">
        <v>24</v>
      </c>
      <c r="P40" s="1">
        <f t="shared" si="3"/>
        <v>9.826668486420089E-06</v>
      </c>
      <c r="Q40" s="1">
        <f t="shared" si="4"/>
        <v>0.00982666848642009</v>
      </c>
      <c r="T40" s="8">
        <f t="shared" si="5"/>
        <v>101763.88888888889</v>
      </c>
      <c r="U40" s="7">
        <f t="shared" si="6"/>
        <v>3052.9166666666665</v>
      </c>
      <c r="V40" s="10">
        <f t="shared" si="7"/>
        <v>0.00032755561621400305</v>
      </c>
      <c r="X40" s="4">
        <f t="shared" si="8"/>
        <v>32.755561621400304</v>
      </c>
      <c r="AA40" s="4">
        <f t="shared" si="10"/>
        <v>0.9826668486420089</v>
      </c>
      <c r="AB40">
        <f t="shared" si="9"/>
        <v>6</v>
      </c>
      <c r="AC40">
        <v>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</row>
    <row r="41" spans="1:39" ht="12.75">
      <c r="A41" t="s">
        <v>6</v>
      </c>
      <c r="G41">
        <v>1997</v>
      </c>
      <c r="L41">
        <v>2499.8</v>
      </c>
      <c r="M41">
        <f t="shared" si="1"/>
        <v>2499800</v>
      </c>
      <c r="N41">
        <f t="shared" si="2"/>
        <v>24.998</v>
      </c>
      <c r="O41">
        <v>34</v>
      </c>
      <c r="P41" s="1">
        <f t="shared" si="3"/>
        <v>1.3601088087046964E-05</v>
      </c>
      <c r="Q41" s="1">
        <f t="shared" si="4"/>
        <v>0.013601088087046962</v>
      </c>
      <c r="T41" s="8">
        <f t="shared" si="5"/>
        <v>73523.5294117647</v>
      </c>
      <c r="U41" s="7">
        <f t="shared" si="6"/>
        <v>2205.705882352941</v>
      </c>
      <c r="V41" s="10">
        <f t="shared" si="7"/>
        <v>0.0004533696029015655</v>
      </c>
      <c r="X41" s="4">
        <f t="shared" si="8"/>
        <v>45.33696029015655</v>
      </c>
      <c r="AA41" s="4">
        <f t="shared" si="10"/>
        <v>1.3601088087046964</v>
      </c>
      <c r="AB41">
        <f t="shared" si="9"/>
        <v>7</v>
      </c>
      <c r="AC41">
        <v>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</row>
    <row r="42" spans="1:39" ht="12.75">
      <c r="A42" t="s">
        <v>6</v>
      </c>
      <c r="G42">
        <v>1998</v>
      </c>
      <c r="L42">
        <v>2564.183333333334</v>
      </c>
      <c r="M42">
        <f t="shared" si="1"/>
        <v>2564183.333333334</v>
      </c>
      <c r="N42">
        <f t="shared" si="2"/>
        <v>25.641833333333338</v>
      </c>
      <c r="O42">
        <v>26</v>
      </c>
      <c r="P42" s="1">
        <f t="shared" si="3"/>
        <v>1.0139680600061095E-05</v>
      </c>
      <c r="Q42" s="1">
        <f t="shared" si="4"/>
        <v>0.010139680600061096</v>
      </c>
      <c r="T42" s="8">
        <f t="shared" si="5"/>
        <v>98622.43589743592</v>
      </c>
      <c r="U42" s="7">
        <f t="shared" si="6"/>
        <v>2958.6730769230776</v>
      </c>
      <c r="V42" s="10">
        <f t="shared" si="7"/>
        <v>0.0003379893533353699</v>
      </c>
      <c r="X42" s="4">
        <f t="shared" si="8"/>
        <v>33.79893533353699</v>
      </c>
      <c r="AA42" s="4">
        <f t="shared" si="10"/>
        <v>1.0139680600061096</v>
      </c>
      <c r="AB42">
        <f t="shared" si="9"/>
        <v>8</v>
      </c>
      <c r="AC42">
        <v>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</row>
    <row r="43" spans="1:39" ht="12.75">
      <c r="A43" t="s">
        <v>6</v>
      </c>
      <c r="G43">
        <v>1999</v>
      </c>
      <c r="L43">
        <v>2622.2</v>
      </c>
      <c r="M43">
        <f t="shared" si="1"/>
        <v>2622200</v>
      </c>
      <c r="N43">
        <f t="shared" si="2"/>
        <v>26.222</v>
      </c>
      <c r="O43">
        <v>32</v>
      </c>
      <c r="P43" s="1">
        <f t="shared" si="3"/>
        <v>1.2203493249942796E-05</v>
      </c>
      <c r="Q43" s="1">
        <f t="shared" si="4"/>
        <v>0.012203493249942797</v>
      </c>
      <c r="T43" s="8">
        <f t="shared" si="5"/>
        <v>81943.75</v>
      </c>
      <c r="U43" s="7">
        <f t="shared" si="6"/>
        <v>2458.3125</v>
      </c>
      <c r="V43" s="10">
        <f t="shared" si="7"/>
        <v>0.00040678310833142654</v>
      </c>
      <c r="X43" s="4">
        <f t="shared" si="8"/>
        <v>40.67831083314265</v>
      </c>
      <c r="AA43" s="4">
        <f t="shared" si="10"/>
        <v>1.2203493249942796</v>
      </c>
      <c r="AB43">
        <f t="shared" si="9"/>
        <v>9</v>
      </c>
      <c r="AC43">
        <v>5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</row>
    <row r="44" spans="1:39" ht="12.75">
      <c r="A44" t="s">
        <v>7</v>
      </c>
      <c r="G44">
        <v>1998</v>
      </c>
      <c r="L44">
        <v>589.1</v>
      </c>
      <c r="M44">
        <f t="shared" si="1"/>
        <v>589100</v>
      </c>
      <c r="N44">
        <f t="shared" si="2"/>
        <v>5.891</v>
      </c>
      <c r="O44">
        <v>2</v>
      </c>
      <c r="P44" s="1">
        <f t="shared" si="3"/>
        <v>3.3950093362756746E-06</v>
      </c>
      <c r="Q44" s="1">
        <f t="shared" si="4"/>
        <v>0.0033950093362756745</v>
      </c>
      <c r="T44" s="8">
        <f t="shared" si="5"/>
        <v>294550</v>
      </c>
      <c r="U44" s="7">
        <f t="shared" si="6"/>
        <v>8836.5</v>
      </c>
      <c r="V44" s="10">
        <f t="shared" si="7"/>
        <v>0.00011316697787585583</v>
      </c>
      <c r="X44" s="4">
        <f t="shared" si="8"/>
        <v>11.316697787585582</v>
      </c>
      <c r="AA44" s="4">
        <f t="shared" si="10"/>
        <v>0.3395009336275675</v>
      </c>
      <c r="AB44">
        <f t="shared" si="9"/>
        <v>8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2.75">
      <c r="A45" t="s">
        <v>7</v>
      </c>
      <c r="G45">
        <v>1999</v>
      </c>
      <c r="L45">
        <v>605.8416666666666</v>
      </c>
      <c r="M45">
        <f t="shared" si="1"/>
        <v>605841.6666666666</v>
      </c>
      <c r="N45">
        <f t="shared" si="2"/>
        <v>6.058416666666666</v>
      </c>
      <c r="O45">
        <v>8</v>
      </c>
      <c r="P45" s="1">
        <f t="shared" si="3"/>
        <v>1.3204770223243147E-05</v>
      </c>
      <c r="Q45" s="1">
        <f t="shared" si="4"/>
        <v>0.013204770223243149</v>
      </c>
      <c r="T45" s="8">
        <f t="shared" si="5"/>
        <v>75730.20833333333</v>
      </c>
      <c r="U45" s="7">
        <f t="shared" si="6"/>
        <v>2271.9062499999995</v>
      </c>
      <c r="V45" s="10">
        <f t="shared" si="7"/>
        <v>0.00044015900744143833</v>
      </c>
      <c r="X45" s="4">
        <f t="shared" si="8"/>
        <v>44.01590074414383</v>
      </c>
      <c r="AA45" s="4">
        <f t="shared" si="10"/>
        <v>1.3204770223243147</v>
      </c>
      <c r="AB45">
        <f t="shared" si="9"/>
        <v>9</v>
      </c>
      <c r="AC45">
        <v>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2.75">
      <c r="A46" t="s">
        <v>8</v>
      </c>
      <c r="G46">
        <v>1992</v>
      </c>
      <c r="L46">
        <v>3457.9750000000004</v>
      </c>
      <c r="M46">
        <f t="shared" si="1"/>
        <v>3457975.0000000005</v>
      </c>
      <c r="N46">
        <f t="shared" si="2"/>
        <v>34.579750000000004</v>
      </c>
      <c r="O46">
        <v>17</v>
      </c>
      <c r="P46" s="1">
        <f t="shared" si="3"/>
        <v>4.916172037102639E-06</v>
      </c>
      <c r="Q46" s="1">
        <f t="shared" si="4"/>
        <v>0.0049161720371026394</v>
      </c>
      <c r="T46" s="8">
        <f t="shared" si="5"/>
        <v>203410.29411764708</v>
      </c>
      <c r="U46" s="7">
        <f t="shared" si="6"/>
        <v>6102.308823529413</v>
      </c>
      <c r="V46" s="10">
        <f t="shared" si="7"/>
        <v>0.00016387240123675462</v>
      </c>
      <c r="X46" s="4">
        <f t="shared" si="8"/>
        <v>16.38724012367546</v>
      </c>
      <c r="AA46" s="4">
        <f t="shared" si="10"/>
        <v>0.4916172037102639</v>
      </c>
      <c r="AB46">
        <f t="shared" si="9"/>
        <v>2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1</v>
      </c>
      <c r="AK46">
        <v>0</v>
      </c>
      <c r="AL46">
        <v>0</v>
      </c>
      <c r="AM46">
        <v>0</v>
      </c>
    </row>
    <row r="47" spans="1:39" ht="12.75">
      <c r="A47" t="s">
        <v>8</v>
      </c>
      <c r="G47">
        <v>1993</v>
      </c>
      <c r="L47">
        <v>3492.9166666666665</v>
      </c>
      <c r="M47">
        <f t="shared" si="1"/>
        <v>3492916.6666666665</v>
      </c>
      <c r="N47">
        <f t="shared" si="2"/>
        <v>34.92916666666667</v>
      </c>
      <c r="O47">
        <v>20</v>
      </c>
      <c r="P47" s="1">
        <f t="shared" si="3"/>
        <v>5.725873792198497E-06</v>
      </c>
      <c r="Q47" s="1">
        <f t="shared" si="4"/>
        <v>0.005725873792198497</v>
      </c>
      <c r="T47" s="8">
        <f t="shared" si="5"/>
        <v>174645.8333333333</v>
      </c>
      <c r="U47" s="7">
        <f t="shared" si="6"/>
        <v>5239.374999999999</v>
      </c>
      <c r="V47" s="10">
        <f t="shared" si="7"/>
        <v>0.00019086245973994994</v>
      </c>
      <c r="X47" s="4">
        <f t="shared" si="8"/>
        <v>19.08624597399499</v>
      </c>
      <c r="AA47" s="4">
        <f t="shared" si="10"/>
        <v>0.5725873792198497</v>
      </c>
      <c r="AB47">
        <f t="shared" si="9"/>
        <v>3</v>
      </c>
      <c r="AC47">
        <v>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</row>
    <row r="48" spans="1:39" ht="12.75">
      <c r="A48" t="s">
        <v>8</v>
      </c>
      <c r="G48">
        <v>1994</v>
      </c>
      <c r="L48">
        <v>3552.766666666666</v>
      </c>
      <c r="M48">
        <f t="shared" si="1"/>
        <v>3552766.666666666</v>
      </c>
      <c r="N48">
        <f t="shared" si="2"/>
        <v>35.52766666666666</v>
      </c>
      <c r="O48">
        <v>25</v>
      </c>
      <c r="P48" s="1">
        <f t="shared" si="3"/>
        <v>7.036769466049934E-06</v>
      </c>
      <c r="Q48" s="1">
        <f t="shared" si="4"/>
        <v>0.007036769466049934</v>
      </c>
      <c r="T48" s="8">
        <f t="shared" si="5"/>
        <v>142110.66666666663</v>
      </c>
      <c r="U48" s="7">
        <f t="shared" si="6"/>
        <v>4263.319999999999</v>
      </c>
      <c r="V48" s="10">
        <f t="shared" si="7"/>
        <v>0.00023455898220166448</v>
      </c>
      <c r="X48" s="4">
        <f t="shared" si="8"/>
        <v>23.45589822016645</v>
      </c>
      <c r="AA48" s="4">
        <f t="shared" si="10"/>
        <v>0.7036769466049935</v>
      </c>
      <c r="AB48">
        <f t="shared" si="9"/>
        <v>4</v>
      </c>
      <c r="AC48">
        <v>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0</v>
      </c>
      <c r="AM48">
        <v>0</v>
      </c>
    </row>
    <row r="49" spans="1:39" ht="12.75">
      <c r="A49" t="s">
        <v>8</v>
      </c>
      <c r="G49">
        <v>1995</v>
      </c>
      <c r="L49">
        <v>3600.8</v>
      </c>
      <c r="M49">
        <f t="shared" si="1"/>
        <v>3600800</v>
      </c>
      <c r="N49">
        <f t="shared" si="2"/>
        <v>36.008</v>
      </c>
      <c r="O49">
        <v>30</v>
      </c>
      <c r="P49" s="1">
        <f t="shared" si="3"/>
        <v>8.331481892912686E-06</v>
      </c>
      <c r="Q49" s="1">
        <f t="shared" si="4"/>
        <v>0.008331481892912686</v>
      </c>
      <c r="T49" s="8">
        <f t="shared" si="5"/>
        <v>120026.66666666667</v>
      </c>
      <c r="U49" s="7">
        <f t="shared" si="6"/>
        <v>3600.8</v>
      </c>
      <c r="V49" s="10">
        <f t="shared" si="7"/>
        <v>0.0002777160630970895</v>
      </c>
      <c r="X49" s="4">
        <f t="shared" si="8"/>
        <v>27.771606309708954</v>
      </c>
      <c r="AA49" s="4">
        <f t="shared" si="10"/>
        <v>0.8331481892912687</v>
      </c>
      <c r="AB49">
        <f t="shared" si="9"/>
        <v>5</v>
      </c>
      <c r="AC49">
        <v>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</row>
    <row r="50" spans="1:39" ht="12.75">
      <c r="A50" t="s">
        <v>8</v>
      </c>
      <c r="G50">
        <v>1996</v>
      </c>
      <c r="L50">
        <v>3639.141666666667</v>
      </c>
      <c r="M50">
        <f t="shared" si="1"/>
        <v>3639141.666666667</v>
      </c>
      <c r="N50">
        <f t="shared" si="2"/>
        <v>36.39141666666667</v>
      </c>
      <c r="O50">
        <v>20</v>
      </c>
      <c r="P50" s="1">
        <f t="shared" si="3"/>
        <v>5.4958014366940915E-06</v>
      </c>
      <c r="Q50" s="1">
        <f t="shared" si="4"/>
        <v>0.005495801436694092</v>
      </c>
      <c r="T50" s="8">
        <f t="shared" si="5"/>
        <v>181957.08333333334</v>
      </c>
      <c r="U50" s="7">
        <f t="shared" si="6"/>
        <v>5458.7125</v>
      </c>
      <c r="V50" s="10">
        <f t="shared" si="7"/>
        <v>0.00018319338122313643</v>
      </c>
      <c r="X50" s="4">
        <f t="shared" si="8"/>
        <v>18.319338122313642</v>
      </c>
      <c r="AA50" s="4">
        <f t="shared" si="10"/>
        <v>0.5495801436694092</v>
      </c>
      <c r="AB50">
        <f t="shared" si="9"/>
        <v>6</v>
      </c>
      <c r="AC50">
        <v>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</row>
    <row r="51" spans="1:39" ht="12.75">
      <c r="A51" t="s">
        <v>8</v>
      </c>
      <c r="G51">
        <v>1997</v>
      </c>
      <c r="L51">
        <v>3724.7083333333335</v>
      </c>
      <c r="M51">
        <f t="shared" si="1"/>
        <v>3724708.3333333335</v>
      </c>
      <c r="N51">
        <f t="shared" si="2"/>
        <v>37.247083333333336</v>
      </c>
      <c r="O51">
        <v>35</v>
      </c>
      <c r="P51" s="1">
        <f t="shared" si="3"/>
        <v>9.396708914568254E-06</v>
      </c>
      <c r="Q51" s="1">
        <f t="shared" si="4"/>
        <v>0.009396708914568255</v>
      </c>
      <c r="T51" s="8">
        <f t="shared" si="5"/>
        <v>106420.2380952381</v>
      </c>
      <c r="U51" s="7">
        <f t="shared" si="6"/>
        <v>3192.6071428571427</v>
      </c>
      <c r="V51" s="10">
        <f t="shared" si="7"/>
        <v>0.0003132236304856085</v>
      </c>
      <c r="X51" s="4">
        <f t="shared" si="8"/>
        <v>31.32236304856085</v>
      </c>
      <c r="AA51" s="4">
        <f t="shared" si="10"/>
        <v>0.9396708914568255</v>
      </c>
      <c r="AB51">
        <f t="shared" si="9"/>
        <v>7</v>
      </c>
      <c r="AC51">
        <v>6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  <c r="AK51">
        <v>0</v>
      </c>
      <c r="AL51">
        <v>0</v>
      </c>
      <c r="AM51">
        <v>0</v>
      </c>
    </row>
    <row r="52" spans="1:39" ht="12.75">
      <c r="A52" t="s">
        <v>8</v>
      </c>
      <c r="G52">
        <v>1998</v>
      </c>
      <c r="L52">
        <v>3801.45</v>
      </c>
      <c r="M52">
        <f t="shared" si="1"/>
        <v>3801450</v>
      </c>
      <c r="N52">
        <f t="shared" si="2"/>
        <v>38.0145</v>
      </c>
      <c r="O52">
        <v>27</v>
      </c>
      <c r="P52" s="1">
        <f t="shared" si="3"/>
        <v>7.102552973207592E-06</v>
      </c>
      <c r="Q52" s="1">
        <f t="shared" si="4"/>
        <v>0.0071025529732075925</v>
      </c>
      <c r="T52" s="8">
        <f t="shared" si="5"/>
        <v>140794.44444444444</v>
      </c>
      <c r="U52" s="7">
        <f t="shared" si="6"/>
        <v>4223.833333333333</v>
      </c>
      <c r="V52" s="10">
        <f t="shared" si="7"/>
        <v>0.0002367517657735864</v>
      </c>
      <c r="X52" s="4">
        <f t="shared" si="8"/>
        <v>23.675176577358638</v>
      </c>
      <c r="AA52" s="4">
        <f t="shared" si="10"/>
        <v>0.7102552973207592</v>
      </c>
      <c r="AB52">
        <f t="shared" si="9"/>
        <v>8</v>
      </c>
      <c r="AC52">
        <v>7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</row>
    <row r="53" spans="1:39" ht="12.75">
      <c r="A53" t="s">
        <v>8</v>
      </c>
      <c r="G53">
        <v>1999</v>
      </c>
      <c r="L53">
        <v>3901.241666666667</v>
      </c>
      <c r="M53">
        <f t="shared" si="1"/>
        <v>3901241.666666667</v>
      </c>
      <c r="N53">
        <f t="shared" si="2"/>
        <v>39.01241666666667</v>
      </c>
      <c r="O53">
        <v>21</v>
      </c>
      <c r="P53" s="1">
        <f t="shared" si="3"/>
        <v>5.382901597568295E-06</v>
      </c>
      <c r="Q53" s="1">
        <f t="shared" si="4"/>
        <v>0.005382901597568295</v>
      </c>
      <c r="T53" s="8">
        <f t="shared" si="5"/>
        <v>185773.41269841272</v>
      </c>
      <c r="U53" s="7">
        <f t="shared" si="6"/>
        <v>5573.202380952381</v>
      </c>
      <c r="V53" s="10">
        <f t="shared" si="7"/>
        <v>0.00017943005325227654</v>
      </c>
      <c r="X53" s="4">
        <f t="shared" si="8"/>
        <v>17.943005325227652</v>
      </c>
      <c r="AA53" s="4">
        <f t="shared" si="10"/>
        <v>0.5382901597568295</v>
      </c>
      <c r="AB53">
        <f t="shared" si="9"/>
        <v>9</v>
      </c>
      <c r="AC53">
        <v>8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</row>
    <row r="54" spans="1:39" ht="12.75">
      <c r="A54" t="s">
        <v>9</v>
      </c>
      <c r="G54">
        <v>1996</v>
      </c>
      <c r="L54">
        <v>441.575</v>
      </c>
      <c r="M54">
        <f t="shared" si="1"/>
        <v>441575</v>
      </c>
      <c r="N54">
        <f t="shared" si="2"/>
        <v>4.41575</v>
      </c>
      <c r="O54">
        <v>2</v>
      </c>
      <c r="P54" s="1">
        <f t="shared" si="3"/>
        <v>4.529241918133953E-06</v>
      </c>
      <c r="Q54" s="1">
        <f t="shared" si="4"/>
        <v>0.004529241918133952</v>
      </c>
      <c r="T54" s="8">
        <f t="shared" si="5"/>
        <v>220787.5</v>
      </c>
      <c r="U54" s="7">
        <f t="shared" si="6"/>
        <v>6623.625</v>
      </c>
      <c r="V54" s="10">
        <f t="shared" si="7"/>
        <v>0.00015097473060446506</v>
      </c>
      <c r="X54" s="4">
        <f t="shared" si="8"/>
        <v>15.097473060446507</v>
      </c>
      <c r="AA54" s="4">
        <f t="shared" si="10"/>
        <v>0.4529241918133952</v>
      </c>
      <c r="AB54">
        <f t="shared" si="9"/>
        <v>6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1</v>
      </c>
      <c r="AL54">
        <v>0</v>
      </c>
      <c r="AM54">
        <v>0</v>
      </c>
    </row>
    <row r="55" spans="1:39" ht="12.75">
      <c r="A55" t="s">
        <v>9</v>
      </c>
      <c r="G55">
        <v>1997</v>
      </c>
      <c r="L55">
        <v>449.9916666666666</v>
      </c>
      <c r="M55">
        <f t="shared" si="1"/>
        <v>449991.6666666666</v>
      </c>
      <c r="N55">
        <f t="shared" si="2"/>
        <v>4.499916666666667</v>
      </c>
      <c r="O55">
        <v>14</v>
      </c>
      <c r="P55" s="1">
        <f t="shared" si="3"/>
        <v>3.111168725346766E-05</v>
      </c>
      <c r="Q55" s="1">
        <f t="shared" si="4"/>
        <v>0.03111168725346766</v>
      </c>
      <c r="T55" s="8">
        <f t="shared" si="5"/>
        <v>32142.2619047619</v>
      </c>
      <c r="U55" s="7">
        <f t="shared" si="6"/>
        <v>964.267857142857</v>
      </c>
      <c r="V55" s="10">
        <f t="shared" si="7"/>
        <v>0.0010370562417822554</v>
      </c>
      <c r="X55" s="4">
        <f t="shared" si="8"/>
        <v>103.70562417822553</v>
      </c>
      <c r="AA55" s="4">
        <f t="shared" si="10"/>
        <v>3.111168725346766</v>
      </c>
      <c r="AB55">
        <f t="shared" si="9"/>
        <v>7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0</v>
      </c>
      <c r="AM55">
        <v>0</v>
      </c>
    </row>
    <row r="56" spans="1:39" ht="12.75">
      <c r="A56" t="s">
        <v>9</v>
      </c>
      <c r="G56">
        <v>1998</v>
      </c>
      <c r="L56">
        <v>458.04166666666674</v>
      </c>
      <c r="M56">
        <f t="shared" si="1"/>
        <v>458041.66666666674</v>
      </c>
      <c r="N56">
        <f t="shared" si="2"/>
        <v>4.580416666666667</v>
      </c>
      <c r="O56">
        <v>5</v>
      </c>
      <c r="P56" s="1">
        <f t="shared" si="3"/>
        <v>1.091603747839534E-05</v>
      </c>
      <c r="Q56" s="1">
        <f t="shared" si="4"/>
        <v>0.01091603747839534</v>
      </c>
      <c r="T56" s="8">
        <f t="shared" si="5"/>
        <v>91608.33333333334</v>
      </c>
      <c r="U56" s="7">
        <f t="shared" si="6"/>
        <v>2748.2500000000005</v>
      </c>
      <c r="V56" s="10">
        <f t="shared" si="7"/>
        <v>0.0003638679159465114</v>
      </c>
      <c r="X56" s="4">
        <f t="shared" si="8"/>
        <v>36.386791594651136</v>
      </c>
      <c r="AA56" s="4">
        <f t="shared" si="10"/>
        <v>1.091603747839534</v>
      </c>
      <c r="AB56">
        <f t="shared" si="9"/>
        <v>8</v>
      </c>
      <c r="AC56">
        <v>3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</row>
    <row r="57" spans="1:39" ht="12.75">
      <c r="A57" t="s">
        <v>9</v>
      </c>
      <c r="G57">
        <v>1999</v>
      </c>
      <c r="L57">
        <v>465.51666666666665</v>
      </c>
      <c r="M57">
        <f t="shared" si="1"/>
        <v>465516.6666666666</v>
      </c>
      <c r="N57">
        <f t="shared" si="2"/>
        <v>4.655166666666666</v>
      </c>
      <c r="O57">
        <v>5</v>
      </c>
      <c r="P57" s="1">
        <f t="shared" si="3"/>
        <v>1.0740754000930867E-05</v>
      </c>
      <c r="Q57" s="1">
        <f t="shared" si="4"/>
        <v>0.010740754000930866</v>
      </c>
      <c r="T57" s="8">
        <f t="shared" si="5"/>
        <v>93103.33333333333</v>
      </c>
      <c r="U57" s="7">
        <f t="shared" si="6"/>
        <v>2793.0999999999995</v>
      </c>
      <c r="V57" s="10">
        <f t="shared" si="7"/>
        <v>0.00035802513336436224</v>
      </c>
      <c r="X57" s="4">
        <f t="shared" si="8"/>
        <v>35.80251333643622</v>
      </c>
      <c r="AA57" s="4">
        <f t="shared" si="10"/>
        <v>1.0740754000930866</v>
      </c>
      <c r="AB57">
        <f t="shared" si="9"/>
        <v>9</v>
      </c>
      <c r="AC57">
        <v>4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</row>
    <row r="58" spans="1:39" ht="12.75">
      <c r="A58" t="s">
        <v>10</v>
      </c>
      <c r="G58">
        <v>1993</v>
      </c>
      <c r="L58">
        <v>257.4166666666667</v>
      </c>
      <c r="M58">
        <f t="shared" si="1"/>
        <v>257416.6666666667</v>
      </c>
      <c r="N58">
        <f t="shared" si="2"/>
        <v>2.5741666666666667</v>
      </c>
      <c r="O58">
        <v>4</v>
      </c>
      <c r="P58" s="1">
        <f t="shared" si="3"/>
        <v>1.5539009388151506E-05</v>
      </c>
      <c r="Q58" s="1">
        <f t="shared" si="4"/>
        <v>0.015539009388151503</v>
      </c>
      <c r="T58" s="8">
        <f t="shared" si="5"/>
        <v>64354.16666666667</v>
      </c>
      <c r="U58" s="7">
        <f t="shared" si="6"/>
        <v>1930.625</v>
      </c>
      <c r="V58" s="10">
        <f t="shared" si="7"/>
        <v>0.0005179669796050502</v>
      </c>
      <c r="X58" s="4">
        <f t="shared" si="8"/>
        <v>51.79669796050502</v>
      </c>
      <c r="AA58" s="4">
        <f t="shared" si="10"/>
        <v>1.5539009388151503</v>
      </c>
      <c r="AB58">
        <f t="shared" si="9"/>
        <v>3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</v>
      </c>
      <c r="AM58">
        <v>0</v>
      </c>
    </row>
    <row r="59" spans="1:39" ht="12.75">
      <c r="A59" t="s">
        <v>10</v>
      </c>
      <c r="G59">
        <v>1994</v>
      </c>
      <c r="L59">
        <v>263.9833333333333</v>
      </c>
      <c r="M59">
        <f t="shared" si="1"/>
        <v>263983.3333333333</v>
      </c>
      <c r="N59">
        <f t="shared" si="2"/>
        <v>2.6398333333333333</v>
      </c>
      <c r="O59">
        <v>5</v>
      </c>
      <c r="P59" s="1">
        <f t="shared" si="3"/>
        <v>1.8940589683692153E-05</v>
      </c>
      <c r="Q59" s="1">
        <f t="shared" si="4"/>
        <v>0.018940589683692156</v>
      </c>
      <c r="T59" s="8">
        <f t="shared" si="5"/>
        <v>52796.666666666664</v>
      </c>
      <c r="U59" s="7">
        <f t="shared" si="6"/>
        <v>1583.8999999999999</v>
      </c>
      <c r="V59" s="10">
        <f t="shared" si="7"/>
        <v>0.0006313529894564051</v>
      </c>
      <c r="X59" s="4">
        <f t="shared" si="8"/>
        <v>63.135298945640514</v>
      </c>
      <c r="AA59" s="4">
        <f t="shared" si="10"/>
        <v>1.8940589683692153</v>
      </c>
      <c r="AB59">
        <f t="shared" si="9"/>
        <v>4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1</v>
      </c>
      <c r="AM59">
        <v>0</v>
      </c>
    </row>
    <row r="60" spans="1:39" ht="12.75">
      <c r="A60" t="s">
        <v>10</v>
      </c>
      <c r="G60">
        <v>1995</v>
      </c>
      <c r="L60">
        <v>270.225</v>
      </c>
      <c r="M60">
        <f t="shared" si="1"/>
        <v>270225</v>
      </c>
      <c r="N60">
        <f t="shared" si="2"/>
        <v>2.70225</v>
      </c>
      <c r="O60">
        <v>2</v>
      </c>
      <c r="P60" s="1">
        <f t="shared" si="3"/>
        <v>7.401239707651032E-06</v>
      </c>
      <c r="Q60" s="1">
        <f t="shared" si="4"/>
        <v>0.007401239707651031</v>
      </c>
      <c r="T60" s="8">
        <f t="shared" si="5"/>
        <v>135112.5</v>
      </c>
      <c r="U60" s="7">
        <f t="shared" si="6"/>
        <v>4053.375</v>
      </c>
      <c r="V60" s="10">
        <f t="shared" si="7"/>
        <v>0.00024670799025503437</v>
      </c>
      <c r="X60" s="4">
        <f t="shared" si="8"/>
        <v>24.670799025503438</v>
      </c>
      <c r="AA60" s="4">
        <f t="shared" si="10"/>
        <v>0.7401239707651032</v>
      </c>
      <c r="AB60">
        <f t="shared" si="9"/>
        <v>5</v>
      </c>
      <c r="AC60">
        <v>3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1</v>
      </c>
      <c r="AM60">
        <v>0</v>
      </c>
    </row>
    <row r="61" spans="1:39" ht="12.75">
      <c r="A61" t="s">
        <v>10</v>
      </c>
      <c r="G61">
        <v>1996</v>
      </c>
      <c r="L61">
        <v>275.1166666666667</v>
      </c>
      <c r="M61">
        <f t="shared" si="1"/>
        <v>275116.6666666667</v>
      </c>
      <c r="N61">
        <f t="shared" si="2"/>
        <v>2.7511666666666668</v>
      </c>
      <c r="O61">
        <v>2</v>
      </c>
      <c r="P61" s="1">
        <f t="shared" si="3"/>
        <v>7.269643181680498E-06</v>
      </c>
      <c r="Q61" s="1">
        <f t="shared" si="4"/>
        <v>0.007269643181680499</v>
      </c>
      <c r="T61" s="8">
        <f t="shared" si="5"/>
        <v>137558.33333333334</v>
      </c>
      <c r="U61" s="7">
        <f t="shared" si="6"/>
        <v>4126.75</v>
      </c>
      <c r="V61" s="10">
        <f t="shared" si="7"/>
        <v>0.00024232143938934998</v>
      </c>
      <c r="X61" s="4">
        <f t="shared" si="8"/>
        <v>24.232143938934996</v>
      </c>
      <c r="AA61" s="4">
        <f t="shared" si="10"/>
        <v>0.7269643181680499</v>
      </c>
      <c r="AB61">
        <f t="shared" si="9"/>
        <v>6</v>
      </c>
      <c r="AC61">
        <v>4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1</v>
      </c>
      <c r="AM61">
        <v>0</v>
      </c>
    </row>
    <row r="62" spans="1:39" ht="12.75">
      <c r="A62" t="s">
        <v>10</v>
      </c>
      <c r="G62">
        <v>1997</v>
      </c>
      <c r="L62">
        <v>279.4166666666667</v>
      </c>
      <c r="M62">
        <f t="shared" si="1"/>
        <v>279416.6666666667</v>
      </c>
      <c r="N62">
        <f t="shared" si="2"/>
        <v>2.794166666666667</v>
      </c>
      <c r="O62">
        <v>6</v>
      </c>
      <c r="P62" s="1">
        <f t="shared" si="3"/>
        <v>2.147330748583358E-05</v>
      </c>
      <c r="Q62" s="1">
        <f t="shared" si="4"/>
        <v>0.02147330748583358</v>
      </c>
      <c r="T62" s="8">
        <f t="shared" si="5"/>
        <v>46569.444444444445</v>
      </c>
      <c r="U62" s="7">
        <f t="shared" si="6"/>
        <v>1397.0833333333333</v>
      </c>
      <c r="V62" s="10">
        <f t="shared" si="7"/>
        <v>0.0007157769161944528</v>
      </c>
      <c r="X62" s="4">
        <f t="shared" si="8"/>
        <v>71.57769161944528</v>
      </c>
      <c r="AA62" s="4">
        <f t="shared" si="10"/>
        <v>2.147330748583358</v>
      </c>
      <c r="AB62">
        <f t="shared" si="9"/>
        <v>7</v>
      </c>
      <c r="AC62">
        <v>5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</v>
      </c>
      <c r="AM62">
        <v>0</v>
      </c>
    </row>
    <row r="63" spans="1:39" ht="12.75">
      <c r="A63" t="s">
        <v>10</v>
      </c>
      <c r="G63">
        <v>1998</v>
      </c>
      <c r="L63">
        <v>285.0416666666667</v>
      </c>
      <c r="M63">
        <f t="shared" si="1"/>
        <v>285041.6666666667</v>
      </c>
      <c r="N63">
        <f t="shared" si="2"/>
        <v>2.850416666666667</v>
      </c>
      <c r="O63">
        <v>6</v>
      </c>
      <c r="P63" s="1">
        <f t="shared" si="3"/>
        <v>2.104955415874872E-05</v>
      </c>
      <c r="Q63" s="1">
        <f t="shared" si="4"/>
        <v>0.02104955415874872</v>
      </c>
      <c r="T63" s="8">
        <f t="shared" si="5"/>
        <v>47506.944444444445</v>
      </c>
      <c r="U63" s="7">
        <f t="shared" si="6"/>
        <v>1425.2083333333333</v>
      </c>
      <c r="V63" s="10">
        <f t="shared" si="7"/>
        <v>0.000701651805291624</v>
      </c>
      <c r="X63" s="4">
        <f t="shared" si="8"/>
        <v>70.1651805291624</v>
      </c>
      <c r="AA63" s="4">
        <f t="shared" si="10"/>
        <v>2.104955415874872</v>
      </c>
      <c r="AB63">
        <f t="shared" si="9"/>
        <v>8</v>
      </c>
      <c r="AC63">
        <v>6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</v>
      </c>
      <c r="AM63">
        <v>0</v>
      </c>
    </row>
    <row r="64" spans="1:39" ht="12.75">
      <c r="A64" t="s">
        <v>10</v>
      </c>
      <c r="G64">
        <v>1999</v>
      </c>
      <c r="L64">
        <v>291.56666666666666</v>
      </c>
      <c r="M64">
        <f t="shared" si="1"/>
        <v>291566.6666666667</v>
      </c>
      <c r="N64">
        <f t="shared" si="2"/>
        <v>2.915666666666667</v>
      </c>
      <c r="O64">
        <v>4</v>
      </c>
      <c r="P64" s="1">
        <f t="shared" si="3"/>
        <v>1.3718989367783239E-05</v>
      </c>
      <c r="Q64" s="1">
        <f t="shared" si="4"/>
        <v>0.01371898936778324</v>
      </c>
      <c r="T64" s="8">
        <f t="shared" si="5"/>
        <v>72891.66666666667</v>
      </c>
      <c r="U64" s="7">
        <f t="shared" si="6"/>
        <v>2186.75</v>
      </c>
      <c r="V64" s="10">
        <f t="shared" si="7"/>
        <v>0.00045729964559277465</v>
      </c>
      <c r="X64" s="4">
        <f t="shared" si="8"/>
        <v>45.72996455927747</v>
      </c>
      <c r="AA64" s="4">
        <f t="shared" si="10"/>
        <v>1.3718989367783239</v>
      </c>
      <c r="AB64">
        <f t="shared" si="9"/>
        <v>9</v>
      </c>
      <c r="AC64">
        <v>7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</row>
    <row r="65" spans="1:39" ht="12.75">
      <c r="A65" t="s">
        <v>11</v>
      </c>
      <c r="G65">
        <v>1996</v>
      </c>
      <c r="L65">
        <v>2600.5833333333335</v>
      </c>
      <c r="M65">
        <f t="shared" si="1"/>
        <v>2600583.3333333335</v>
      </c>
      <c r="N65">
        <f t="shared" si="2"/>
        <v>26.005833333333335</v>
      </c>
      <c r="O65">
        <v>43</v>
      </c>
      <c r="P65" s="1">
        <f t="shared" si="3"/>
        <v>1.6534751818502257E-05</v>
      </c>
      <c r="Q65" s="1">
        <f t="shared" si="4"/>
        <v>0.01653475181850226</v>
      </c>
      <c r="T65" s="8">
        <f t="shared" si="5"/>
        <v>60478.68217054264</v>
      </c>
      <c r="U65" s="7">
        <f t="shared" si="6"/>
        <v>1814.360465116279</v>
      </c>
      <c r="V65" s="10">
        <f t="shared" si="7"/>
        <v>0.0005511583939500753</v>
      </c>
      <c r="X65" s="4">
        <f t="shared" si="8"/>
        <v>55.115839395007534</v>
      </c>
      <c r="AA65" s="4">
        <f t="shared" si="10"/>
        <v>1.6534751818502258</v>
      </c>
      <c r="AB65">
        <f t="shared" si="9"/>
        <v>6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</v>
      </c>
    </row>
    <row r="66" spans="1:39" ht="12.75">
      <c r="A66" t="s">
        <v>11</v>
      </c>
      <c r="G66">
        <v>1997</v>
      </c>
      <c r="L66">
        <v>2655.691666666667</v>
      </c>
      <c r="M66">
        <f>L66*1000</f>
        <v>2655691.666666667</v>
      </c>
      <c r="N66">
        <f>M66/100000</f>
        <v>26.55691666666667</v>
      </c>
      <c r="O66">
        <v>61</v>
      </c>
      <c r="P66" s="1">
        <f t="shared" si="3"/>
        <v>2.296953398832068E-05</v>
      </c>
      <c r="Q66" s="1">
        <f t="shared" si="4"/>
        <v>0.02296953398832068</v>
      </c>
      <c r="T66" s="8">
        <f t="shared" si="5"/>
        <v>43535.928961748636</v>
      </c>
      <c r="U66" s="7">
        <f t="shared" si="6"/>
        <v>1306.077868852459</v>
      </c>
      <c r="V66" s="10">
        <f t="shared" si="7"/>
        <v>0.0007656511329440228</v>
      </c>
      <c r="X66" s="4">
        <f t="shared" si="8"/>
        <v>76.56511329440228</v>
      </c>
      <c r="AA66" s="4">
        <f t="shared" si="10"/>
        <v>2.296953398832068</v>
      </c>
      <c r="AB66">
        <f t="shared" si="9"/>
        <v>7</v>
      </c>
      <c r="AC66">
        <v>2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1</v>
      </c>
    </row>
    <row r="67" spans="1:39" ht="12.75">
      <c r="A67" t="s">
        <v>11</v>
      </c>
      <c r="G67">
        <v>1998</v>
      </c>
      <c r="L67">
        <v>2718.0666666666666</v>
      </c>
      <c r="M67">
        <f>L67*1000</f>
        <v>2718066.6666666665</v>
      </c>
      <c r="N67">
        <f>M67/100000</f>
        <v>27.180666666666664</v>
      </c>
      <c r="O67">
        <v>64</v>
      </c>
      <c r="P67" s="1">
        <f>O67/M67</f>
        <v>2.354614799735106E-05</v>
      </c>
      <c r="Q67" s="1">
        <f>O67/L67</f>
        <v>0.02354614799735106</v>
      </c>
      <c r="T67" s="8">
        <f>M67/O67</f>
        <v>42469.791666666664</v>
      </c>
      <c r="U67" s="7">
        <f>(M67*$S$5)/O67</f>
        <v>1274.0937499999998</v>
      </c>
      <c r="V67" s="10">
        <f>1/U67</f>
        <v>0.000784871599911702</v>
      </c>
      <c r="X67" s="4">
        <f>(O67*$S$3)/(M67*$S$5)</f>
        <v>78.4871599911702</v>
      </c>
      <c r="AA67" s="4">
        <f t="shared" si="10"/>
        <v>2.354614799735106</v>
      </c>
      <c r="AB67">
        <f>G67-1990</f>
        <v>8</v>
      </c>
      <c r="AC67">
        <v>3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1</v>
      </c>
    </row>
    <row r="68" spans="1:39" ht="12.75">
      <c r="A68" t="s">
        <v>11</v>
      </c>
      <c r="G68">
        <v>1999</v>
      </c>
      <c r="L68">
        <v>2783.9249999999997</v>
      </c>
      <c r="M68">
        <f>L68*1000</f>
        <v>2783924.9999999995</v>
      </c>
      <c r="N68">
        <f>M68/100000</f>
        <v>27.839249999999996</v>
      </c>
      <c r="O68">
        <v>65</v>
      </c>
      <c r="P68" s="1">
        <f>O68/M68</f>
        <v>2.334833014538826E-05</v>
      </c>
      <c r="Q68" s="1">
        <f>O68/L68</f>
        <v>0.023348330145388257</v>
      </c>
      <c r="T68" s="8">
        <f>M68/O68</f>
        <v>42829.615384615376</v>
      </c>
      <c r="U68" s="7">
        <f>(M68*$S$5)/O68</f>
        <v>1284.8884615384613</v>
      </c>
      <c r="V68" s="10">
        <f>1/U68</f>
        <v>0.000778277671512942</v>
      </c>
      <c r="X68" s="4">
        <f>(O68*$S$3)/(M68*$S$5)</f>
        <v>77.8277671512942</v>
      </c>
      <c r="AA68" s="4">
        <f t="shared" si="10"/>
        <v>2.334833014538826</v>
      </c>
      <c r="AB68">
        <f>G68-1990</f>
        <v>9</v>
      </c>
      <c r="AC68">
        <v>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1</v>
      </c>
    </row>
    <row r="69" spans="16:24" ht="19.5" customHeight="1">
      <c r="P69" s="1"/>
      <c r="Q69" s="1"/>
      <c r="S69" s="26" t="s">
        <v>39</v>
      </c>
      <c r="T69" s="26"/>
      <c r="U69" s="26"/>
      <c r="V69" s="26"/>
      <c r="W69" s="26"/>
      <c r="X69" s="26"/>
    </row>
    <row r="70" spans="16:24" s="11" customFormat="1" ht="55.5" customHeight="1">
      <c r="P70" s="12"/>
      <c r="Q70" s="12"/>
      <c r="S70" s="17"/>
      <c r="T70" s="18" t="s">
        <v>30</v>
      </c>
      <c r="U70" s="19" t="s">
        <v>31</v>
      </c>
      <c r="V70" s="20" t="s">
        <v>32</v>
      </c>
      <c r="W70" s="21" t="s">
        <v>33</v>
      </c>
      <c r="X70" s="21" t="s">
        <v>27</v>
      </c>
    </row>
    <row r="71" spans="1:24" ht="12.75">
      <c r="A71" t="s">
        <v>21</v>
      </c>
      <c r="M71" s="3">
        <f>SUM(M2:M68)</f>
        <v>196121933.33333322</v>
      </c>
      <c r="N71">
        <f>M71/100000</f>
        <v>1961.2193333333323</v>
      </c>
      <c r="O71">
        <f>SUM(O2:O68)</f>
        <v>3283</v>
      </c>
      <c r="P71" s="1">
        <f>O71/M71</f>
        <v>1.673958615541557E-05</v>
      </c>
      <c r="S71" t="s">
        <v>34</v>
      </c>
      <c r="T71" s="5">
        <f>M71/O71</f>
        <v>59738.63336379325</v>
      </c>
      <c r="U71" s="7">
        <f>(M71*$S$5)/O71</f>
        <v>1792.1590009137972</v>
      </c>
      <c r="V71" s="10">
        <f>1/U71</f>
        <v>0.0005579862051805191</v>
      </c>
      <c r="W71" s="4">
        <f>O71*$S$3/M71</f>
        <v>1.673958615541557</v>
      </c>
      <c r="X71" s="4">
        <f>(O71*$S$3)/(M71*$S$5)</f>
        <v>55.7986205180519</v>
      </c>
    </row>
    <row r="72" spans="1:24" ht="12.75">
      <c r="A72" t="s">
        <v>22</v>
      </c>
      <c r="P72" s="1">
        <f>MAX(P2:P68)</f>
        <v>5.316722507982949E-05</v>
      </c>
      <c r="S72" t="s">
        <v>35</v>
      </c>
      <c r="T72" s="5">
        <f>MAX(T2:T68)</f>
        <v>294550</v>
      </c>
      <c r="U72" s="5">
        <f>MAX(U2:U68)</f>
        <v>8836.5</v>
      </c>
      <c r="V72" s="10">
        <f>MAX(V2:V68)</f>
        <v>0.001772240835994316</v>
      </c>
      <c r="W72" s="4">
        <f>MAX(AA2:AA68)</f>
        <v>5.3167225079829485</v>
      </c>
      <c r="X72" s="4">
        <f>MAX(X2:X68)</f>
        <v>177.22408359943162</v>
      </c>
    </row>
    <row r="73" spans="1:24" ht="12.75">
      <c r="A73" t="s">
        <v>23</v>
      </c>
      <c r="P73" s="1">
        <f>MIN(P2:P68)</f>
        <v>3.3950093362756746E-06</v>
      </c>
      <c r="S73" t="s">
        <v>36</v>
      </c>
      <c r="T73" s="5">
        <f>MIN(T2:T68)</f>
        <v>18808.579881656806</v>
      </c>
      <c r="U73" s="5">
        <f>MIN(U2:U68)</f>
        <v>564.2573964497042</v>
      </c>
      <c r="V73" s="10">
        <f>MIN(V2:V68)</f>
        <v>0.00011316697787585583</v>
      </c>
      <c r="W73" s="4">
        <f>MIN(AA2:AA68)</f>
        <v>0.3395009336275675</v>
      </c>
      <c r="X73" s="4">
        <f>MIN(X2:X68)</f>
        <v>11.316697787585582</v>
      </c>
    </row>
    <row r="74" spans="1:24" ht="12.75">
      <c r="A74" t="s">
        <v>24</v>
      </c>
      <c r="P74" s="6">
        <f>STDEV(P2:P68)</f>
        <v>1.2326282978839693E-05</v>
      </c>
      <c r="S74" s="13" t="s">
        <v>37</v>
      </c>
      <c r="T74" s="14">
        <f>STDEV(T2:T68)</f>
        <v>55308.990783439935</v>
      </c>
      <c r="U74" s="14">
        <f>STDEV(U2:U68)</f>
        <v>1659.2697235031983</v>
      </c>
      <c r="V74" s="15">
        <f>STDEV(V2:V68)</f>
        <v>0.00041087609929465644</v>
      </c>
      <c r="W74" s="16">
        <f>STDEV(AA2:AA68)</f>
        <v>1.232628297883971</v>
      </c>
      <c r="X74" s="16">
        <f>STDEV(X2:X68)</f>
        <v>41.087609929465614</v>
      </c>
    </row>
    <row r="76" spans="19:24" ht="57.75" customHeight="1">
      <c r="S76" s="27" t="s">
        <v>38</v>
      </c>
      <c r="T76" s="27"/>
      <c r="U76" s="27"/>
      <c r="V76" s="27"/>
      <c r="W76" s="27"/>
      <c r="X76" s="27"/>
    </row>
    <row r="77" spans="7:15" ht="12.75">
      <c r="G77" t="s">
        <v>1</v>
      </c>
      <c r="L77" t="s">
        <v>13</v>
      </c>
      <c r="M77" t="s">
        <v>14</v>
      </c>
      <c r="N77" t="s">
        <v>15</v>
      </c>
      <c r="O77" t="s">
        <v>12</v>
      </c>
    </row>
    <row r="80" spans="12:21" ht="12.75">
      <c r="L80" t="s">
        <v>29</v>
      </c>
      <c r="U80" s="3"/>
    </row>
  </sheetData>
  <mergeCells count="2">
    <mergeCell ref="S69:X69"/>
    <mergeCell ref="S76:X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Law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2005-03-11T13:47:06Z</dcterms:created>
  <dcterms:modified xsi:type="dcterms:W3CDTF">2006-03-02T14:44:37Z</dcterms:modified>
  <cp:category/>
  <cp:version/>
  <cp:contentType/>
  <cp:contentStatus/>
</cp:coreProperties>
</file>